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YOLO SUBBASIN GROUNDWATER AGENCY (YSGA)\Meetings - Working Group\Agendas\FY2022-2023\2022-10-13\"/>
    </mc:Choice>
  </mc:AlternateContent>
  <xr:revisionPtr revIDLastSave="0" documentId="13_ncr:1_{D652FC33-872A-4450-8866-DF135D144736}" xr6:coauthVersionLast="47" xr6:coauthVersionMax="47" xr10:uidLastSave="{00000000-0000-0000-0000-000000000000}"/>
  <bookViews>
    <workbookView xWindow="28680" yWindow="-120" windowWidth="29040" windowHeight="15840" xr2:uid="{258607E2-B31C-444A-A1BC-0BB4E4136D9D}"/>
  </bookViews>
  <sheets>
    <sheet name="Prioritization" sheetId="4" r:id="rId1"/>
    <sheet name="Ranking" sheetId="8" r:id="rId2"/>
  </sheets>
  <definedNames>
    <definedName name="_xlnm._FilterDatabase" localSheetId="0" hidden="1">Prioritization!$A$2:$AP$31</definedName>
    <definedName name="_xlnm._FilterDatabase" localSheetId="1" hidden="1">Ranking!$A$1:$G$17</definedName>
    <definedName name="_xlnm.Print_Area" localSheetId="0">Prioritization!$A$2:$AO$20</definedName>
    <definedName name="_xlnm.Print_Titles" localSheetId="0">Prioritization!$2:$2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8" l="1"/>
  <c r="D17" i="8"/>
  <c r="E17" i="8"/>
  <c r="AC30" i="4" l="1"/>
  <c r="AC28" i="4"/>
  <c r="AC26" i="4"/>
  <c r="AC24" i="4"/>
  <c r="AC22" i="4"/>
  <c r="AC20" i="4"/>
  <c r="AC18" i="4"/>
  <c r="AC16" i="4"/>
  <c r="AC14" i="4"/>
  <c r="AC12" i="4"/>
  <c r="AC8" i="4"/>
  <c r="AC6" i="4"/>
  <c r="AC4" i="4"/>
  <c r="AE29" i="4"/>
  <c r="AF29" i="4"/>
  <c r="AG29" i="4"/>
  <c r="AH29" i="4"/>
  <c r="AI29" i="4"/>
  <c r="AJ29" i="4"/>
  <c r="AK29" i="4"/>
  <c r="AL29" i="4"/>
  <c r="AM29" i="4"/>
  <c r="AN29" i="4"/>
  <c r="AE27" i="4"/>
  <c r="AF27" i="4"/>
  <c r="AG27" i="4"/>
  <c r="AH27" i="4"/>
  <c r="AI27" i="4"/>
  <c r="AJ27" i="4"/>
  <c r="AK27" i="4"/>
  <c r="AL27" i="4"/>
  <c r="AM27" i="4"/>
  <c r="AN27" i="4"/>
  <c r="AE25" i="4"/>
  <c r="AF25" i="4"/>
  <c r="AG25" i="4"/>
  <c r="AH25" i="4"/>
  <c r="AI25" i="4"/>
  <c r="AJ25" i="4"/>
  <c r="AK25" i="4"/>
  <c r="AL25" i="4"/>
  <c r="AM25" i="4"/>
  <c r="AN25" i="4"/>
  <c r="AE23" i="4"/>
  <c r="AF23" i="4"/>
  <c r="AG23" i="4"/>
  <c r="AH23" i="4"/>
  <c r="AI23" i="4"/>
  <c r="AJ23" i="4"/>
  <c r="AK23" i="4"/>
  <c r="AL23" i="4"/>
  <c r="AM23" i="4"/>
  <c r="AN23" i="4"/>
  <c r="AN21" i="4"/>
  <c r="AE21" i="4"/>
  <c r="AF21" i="4"/>
  <c r="AG21" i="4"/>
  <c r="AH21" i="4"/>
  <c r="AI21" i="4"/>
  <c r="AJ21" i="4"/>
  <c r="AK21" i="4"/>
  <c r="AL21" i="4"/>
  <c r="AM21" i="4"/>
  <c r="AE19" i="4"/>
  <c r="AF19" i="4"/>
  <c r="AG19" i="4"/>
  <c r="AH19" i="4"/>
  <c r="AI19" i="4"/>
  <c r="AJ19" i="4"/>
  <c r="AK19" i="4"/>
  <c r="AL19" i="4"/>
  <c r="AM19" i="4"/>
  <c r="AN19" i="4"/>
  <c r="AE17" i="4"/>
  <c r="AF17" i="4"/>
  <c r="AG17" i="4"/>
  <c r="AH17" i="4"/>
  <c r="AI17" i="4"/>
  <c r="AJ17" i="4"/>
  <c r="AK17" i="4"/>
  <c r="AL17" i="4"/>
  <c r="AM17" i="4"/>
  <c r="AN17" i="4"/>
  <c r="AE15" i="4"/>
  <c r="AF15" i="4"/>
  <c r="AG15" i="4"/>
  <c r="AH15" i="4"/>
  <c r="AI15" i="4"/>
  <c r="AJ15" i="4"/>
  <c r="AK15" i="4"/>
  <c r="AL15" i="4"/>
  <c r="AM15" i="4"/>
  <c r="AN15" i="4"/>
  <c r="AE13" i="4"/>
  <c r="AF13" i="4"/>
  <c r="AG13" i="4"/>
  <c r="AH13" i="4"/>
  <c r="AI13" i="4"/>
  <c r="AJ13" i="4"/>
  <c r="AK13" i="4"/>
  <c r="AL13" i="4"/>
  <c r="AM13" i="4"/>
  <c r="AN13" i="4"/>
  <c r="AE11" i="4"/>
  <c r="AF11" i="4"/>
  <c r="AG11" i="4"/>
  <c r="AH11" i="4"/>
  <c r="AI11" i="4"/>
  <c r="AJ11" i="4"/>
  <c r="AK11" i="4"/>
  <c r="AL11" i="4"/>
  <c r="AM11" i="4"/>
  <c r="AN11" i="4"/>
  <c r="AE9" i="4"/>
  <c r="AF9" i="4"/>
  <c r="AG9" i="4"/>
  <c r="AH9" i="4"/>
  <c r="AI9" i="4"/>
  <c r="AJ9" i="4"/>
  <c r="AK9" i="4"/>
  <c r="AL9" i="4"/>
  <c r="AM9" i="4"/>
  <c r="AN9" i="4"/>
  <c r="AE7" i="4"/>
  <c r="AF7" i="4"/>
  <c r="AG7" i="4"/>
  <c r="AH7" i="4"/>
  <c r="AI7" i="4"/>
  <c r="AJ7" i="4"/>
  <c r="AK7" i="4"/>
  <c r="AL7" i="4"/>
  <c r="AM7" i="4"/>
  <c r="AN7" i="4"/>
  <c r="AE5" i="4"/>
  <c r="AF5" i="4"/>
  <c r="AG5" i="4"/>
  <c r="AH5" i="4"/>
  <c r="AI5" i="4"/>
  <c r="AJ5" i="4"/>
  <c r="AK5" i="4"/>
  <c r="AL5" i="4"/>
  <c r="AM5" i="4"/>
  <c r="AN5" i="4"/>
  <c r="AE3" i="4"/>
  <c r="AF3" i="4"/>
  <c r="AG3" i="4"/>
  <c r="AH3" i="4"/>
  <c r="AI3" i="4"/>
  <c r="AJ3" i="4"/>
  <c r="AK3" i="4"/>
  <c r="AL3" i="4"/>
  <c r="AM3" i="4"/>
  <c r="AN3" i="4"/>
  <c r="I31" i="4"/>
  <c r="H17" i="4"/>
  <c r="H31" i="4" s="1"/>
  <c r="J13" i="4"/>
  <c r="J31" i="4" s="1"/>
  <c r="AD29" i="4" l="1"/>
  <c r="AD27" i="4"/>
  <c r="AO27" i="4" l="1"/>
  <c r="AO29" i="4"/>
  <c r="AD25" i="4"/>
  <c r="AD23" i="4"/>
  <c r="AD21" i="4"/>
  <c r="AD5" i="4"/>
  <c r="AO5" i="4" s="1"/>
  <c r="AD3" i="4"/>
  <c r="AO3" i="4" s="1"/>
  <c r="AO23" i="4" l="1"/>
  <c r="AO25" i="4"/>
  <c r="AO21" i="4"/>
  <c r="AD19" i="4"/>
  <c r="AD17" i="4"/>
  <c r="AD15" i="4"/>
  <c r="AD13" i="4"/>
  <c r="AD11" i="4"/>
  <c r="AD9" i="4"/>
  <c r="AD7" i="4"/>
  <c r="AO7" i="4" s="1"/>
  <c r="AO13" i="4" l="1"/>
  <c r="AO15" i="4"/>
  <c r="AO17" i="4"/>
  <c r="AO19" i="4"/>
  <c r="AO9" i="4"/>
  <c r="AO11" i="4"/>
</calcChain>
</file>

<file path=xl/sharedStrings.xml><?xml version="1.0" encoding="utf-8"?>
<sst xmlns="http://schemas.openxmlformats.org/spreadsheetml/2006/main" count="580" uniqueCount="214">
  <si>
    <t>Number</t>
  </si>
  <si>
    <t>Name</t>
  </si>
  <si>
    <t>Eligible? (Y/N)</t>
  </si>
  <si>
    <t>SCORING (IF HIGH, THEN 1)</t>
  </si>
  <si>
    <t>TOTAL NUMBER OF "HIGHS"</t>
  </si>
  <si>
    <t>Yes</t>
  </si>
  <si>
    <t>Located in Yolo Subbasin? (Y/N)</t>
  </si>
  <si>
    <t>Included in GSP? (Y/N)</t>
  </si>
  <si>
    <t>Institutional capacity to implement project?</t>
  </si>
  <si>
    <t>Management Action/Project Number</t>
  </si>
  <si>
    <t>Management Area</t>
  </si>
  <si>
    <t>1. Project is urgent and necessary</t>
  </si>
  <si>
    <t>2. Grounded in existing policies</t>
  </si>
  <si>
    <t>3.  SGMA preferences</t>
  </si>
  <si>
    <t>4. Sustainability indicators</t>
  </si>
  <si>
    <t>China Slough Rehabilitation Project</t>
  </si>
  <si>
    <t>Groundwater Model Enhancements</t>
  </si>
  <si>
    <t>Integrated Overview of a Set of Nature-Based Projects for the Capay Valley Management Area</t>
  </si>
  <si>
    <t>Woodland ASR Well 31 Project</t>
  </si>
  <si>
    <t>Woodland Recycled Water Project Phase III Expansion</t>
  </si>
  <si>
    <t>Yolo County Flood Control and Water Conservation District Winter Water Recharge Program</t>
  </si>
  <si>
    <t>Hungry Hollow Area: Water Budget Evaluation and Pilot Projects</t>
  </si>
  <si>
    <t>Submitted By?</t>
  </si>
  <si>
    <t>Jenny Scheer, Water and Land Solutions</t>
  </si>
  <si>
    <t>Yolo County Flood Control and Water Conservation District
Yolo Subbasin Groundwater Agency</t>
  </si>
  <si>
    <t>Dunnigan Hills</t>
  </si>
  <si>
    <t>William Vanderwaal, Manager - Dunnigan Water District and Deputy Manager - RD 108</t>
  </si>
  <si>
    <t>Yolo County Flood Control and Water Conservation District</t>
  </si>
  <si>
    <t>Yolo County Flood Control and Water Conservation District
Dunnigan Water District
Reclamation District 108
Yolo Subbasin Groundwater Agency</t>
  </si>
  <si>
    <t>Dunnigan Area Recharge Program (formerly Buckeye Creek Recharge)</t>
  </si>
  <si>
    <t>North Yolo, Central Yolo</t>
  </si>
  <si>
    <t>North Yolo</t>
  </si>
  <si>
    <t>Sarah Leicht, Yolo Subbasin Groundwater Agency</t>
  </si>
  <si>
    <t>Yolo Subbasin Groundwater Agency</t>
  </si>
  <si>
    <t>Oat Creek/Zamora Groundwater Recharge Pilot Project</t>
  </si>
  <si>
    <t>Winters Waste Water Treatment Facility</t>
  </si>
  <si>
    <t>East Adams and Acacia Canal Improvements for Groundwater Recharge</t>
  </si>
  <si>
    <t>Mica Bennett</t>
  </si>
  <si>
    <t>Matt Cohen, City of Woodland</t>
  </si>
  <si>
    <t>No</t>
  </si>
  <si>
    <t>Yes, if added to GSP</t>
  </si>
  <si>
    <t>Capay Valley Regeneration/Capay Valley Vision
Cache Creek Conservancy</t>
  </si>
  <si>
    <t>Capay Valley</t>
  </si>
  <si>
    <t>City of Woodland</t>
  </si>
  <si>
    <t>Central Yolo</t>
  </si>
  <si>
    <t>Yolo Subbasin, Central Yolo</t>
  </si>
  <si>
    <t>Yolo Subbasin, Capay Valley</t>
  </si>
  <si>
    <t>North Yolo, Dunnigan Hills</t>
  </si>
  <si>
    <t>City of Winters</t>
  </si>
  <si>
    <t>Estimated Project Cost</t>
  </si>
  <si>
    <t>Estimated Grant Request</t>
  </si>
  <si>
    <r>
      <rPr>
        <b/>
        <sz val="24"/>
        <color theme="1"/>
        <rFont val="Century Gothic"/>
        <family val="1"/>
        <scheme val="minor"/>
      </rPr>
      <t xml:space="preserve">P13 </t>
    </r>
    <r>
      <rPr>
        <sz val="24"/>
        <color theme="1"/>
        <rFont val="Century Gothic"/>
        <family val="1"/>
        <scheme val="minor"/>
      </rPr>
      <t xml:space="preserve">Zamora area winter recharge from Cache Creek via China Slough
</t>
    </r>
    <r>
      <rPr>
        <b/>
        <sz val="24"/>
        <color theme="1"/>
        <rFont val="Century Gothic"/>
        <family val="1"/>
        <scheme val="minor"/>
      </rPr>
      <t>P29</t>
    </r>
    <r>
      <rPr>
        <sz val="24"/>
        <color theme="1"/>
        <rFont val="Century Gothic"/>
        <family val="1"/>
        <scheme val="minor"/>
      </rPr>
      <t xml:space="preserve"> West Adams Canal Renovation and China Slough Rehabilitation</t>
    </r>
  </si>
  <si>
    <r>
      <rPr>
        <b/>
        <sz val="24"/>
        <color theme="1"/>
        <rFont val="Century Gothic"/>
        <family val="1"/>
        <scheme val="minor"/>
      </rPr>
      <t xml:space="preserve">P15 </t>
    </r>
    <r>
      <rPr>
        <sz val="24"/>
        <color theme="1"/>
        <rFont val="Century Gothic"/>
        <family val="1"/>
        <scheme val="minor"/>
      </rPr>
      <t>Winter Diversions from Tehama-Colusa Canal</t>
    </r>
    <r>
      <rPr>
        <b/>
        <sz val="24"/>
        <color theme="1"/>
        <rFont val="Century Gothic"/>
        <family val="1"/>
        <scheme val="minor"/>
      </rPr>
      <t xml:space="preserve">
P16</t>
    </r>
    <r>
      <rPr>
        <sz val="24"/>
        <color theme="1"/>
        <rFont val="Century Gothic"/>
        <family val="1"/>
        <scheme val="minor"/>
      </rPr>
      <t xml:space="preserve"> Bird Creek surface water storage</t>
    </r>
    <r>
      <rPr>
        <b/>
        <sz val="24"/>
        <color theme="1"/>
        <rFont val="Century Gothic"/>
        <family val="1"/>
        <scheme val="minor"/>
      </rPr>
      <t xml:space="preserve">
P17 </t>
    </r>
    <r>
      <rPr>
        <sz val="24"/>
        <color theme="1"/>
        <rFont val="Century Gothic"/>
        <family val="1"/>
        <scheme val="minor"/>
      </rPr>
      <t>Bird Creek, Oat Creek, Buckeye Creek, 2047 Canal groundwater recharge infrastructure improvements</t>
    </r>
    <r>
      <rPr>
        <b/>
        <sz val="24"/>
        <color theme="1"/>
        <rFont val="Century Gothic"/>
        <family val="1"/>
        <scheme val="minor"/>
      </rPr>
      <t xml:space="preserve">
P18 </t>
    </r>
    <r>
      <rPr>
        <sz val="24"/>
        <color theme="1"/>
        <rFont val="Century Gothic"/>
        <family val="1"/>
        <scheme val="minor"/>
      </rPr>
      <t xml:space="preserve">Hardwood Subdivision Recharge
</t>
    </r>
    <r>
      <rPr>
        <b/>
        <sz val="24"/>
        <color theme="1"/>
        <rFont val="Century Gothic"/>
        <family val="1"/>
        <scheme val="minor"/>
      </rPr>
      <t xml:space="preserve">P19 </t>
    </r>
    <r>
      <rPr>
        <sz val="24"/>
        <color theme="1"/>
        <rFont val="Century Gothic"/>
        <family val="1"/>
        <scheme val="minor"/>
      </rPr>
      <t>Schaad Ranch/Buckeye Creek Recharge</t>
    </r>
    <r>
      <rPr>
        <b/>
        <sz val="24"/>
        <color theme="1"/>
        <rFont val="Century Gothic"/>
        <family val="1"/>
        <scheme val="minor"/>
      </rPr>
      <t xml:space="preserve">
P20 </t>
    </r>
    <r>
      <rPr>
        <sz val="24"/>
        <color theme="1"/>
        <rFont val="Century Gothic"/>
        <family val="1"/>
        <scheme val="minor"/>
      </rPr>
      <t>Trickle flow to ephemeral streams</t>
    </r>
    <r>
      <rPr>
        <b/>
        <sz val="24"/>
        <color theme="1"/>
        <rFont val="Century Gothic"/>
        <family val="1"/>
        <scheme val="minor"/>
      </rPr>
      <t xml:space="preserve">
P21 </t>
    </r>
    <r>
      <rPr>
        <sz val="24"/>
        <color theme="1"/>
        <rFont val="Century Gothic"/>
        <family val="1"/>
        <scheme val="minor"/>
      </rPr>
      <t>Extension of Tehama-Colusa Canal</t>
    </r>
    <r>
      <rPr>
        <b/>
        <sz val="24"/>
        <color theme="1"/>
        <rFont val="Century Gothic"/>
        <family val="1"/>
        <scheme val="minor"/>
      </rPr>
      <t xml:space="preserve">
P22 </t>
    </r>
    <r>
      <rPr>
        <sz val="24"/>
        <color theme="1"/>
        <rFont val="Century Gothic"/>
        <family val="1"/>
        <scheme val="minor"/>
      </rPr>
      <t>Conjunctive Use/Groundwater recharge/surface water delivery extension to the area around Zamora (placeholder for WGIM)</t>
    </r>
  </si>
  <si>
    <r>
      <t xml:space="preserve">P56 </t>
    </r>
    <r>
      <rPr>
        <sz val="24"/>
        <color theme="1"/>
        <rFont val="Century Gothic"/>
        <family val="1"/>
        <scheme val="minor"/>
      </rPr>
      <t>Improved hydrologic flows, increased runoff retention, and improved watershed health in the Capay Valley</t>
    </r>
    <r>
      <rPr>
        <b/>
        <sz val="24"/>
        <color theme="1"/>
        <rFont val="Century Gothic"/>
        <family val="1"/>
        <scheme val="minor"/>
      </rPr>
      <t xml:space="preserve">
P57 </t>
    </r>
    <r>
      <rPr>
        <sz val="24"/>
        <color theme="1"/>
        <rFont val="Century Gothic"/>
        <family val="1"/>
        <scheme val="minor"/>
      </rPr>
      <t>Enhanced water infiltration via grazing management and crop production practices in the Capay Valley</t>
    </r>
    <r>
      <rPr>
        <b/>
        <sz val="24"/>
        <color theme="1"/>
        <rFont val="Century Gothic"/>
        <family val="1"/>
        <scheme val="minor"/>
      </rPr>
      <t xml:space="preserve">
P58 </t>
    </r>
    <r>
      <rPr>
        <sz val="24"/>
        <color theme="1"/>
        <rFont val="Century Gothic"/>
        <family val="1"/>
        <scheme val="minor"/>
      </rPr>
      <t>Oak woodland, riparian, and chaparral restoration in the Capay Valley</t>
    </r>
    <r>
      <rPr>
        <b/>
        <sz val="24"/>
        <color theme="1"/>
        <rFont val="Century Gothic"/>
        <family val="1"/>
        <scheme val="minor"/>
      </rPr>
      <t xml:space="preserve">
P59 </t>
    </r>
    <r>
      <rPr>
        <sz val="24"/>
        <color theme="1"/>
        <rFont val="Century Gothic"/>
        <family val="1"/>
        <scheme val="minor"/>
      </rPr>
      <t>Establish and equipment and knowledge hub in the Capay Valley</t>
    </r>
  </si>
  <si>
    <r>
      <t xml:space="preserve">P42 </t>
    </r>
    <r>
      <rPr>
        <sz val="24"/>
        <color theme="1"/>
        <rFont val="Century Gothic"/>
        <family val="1"/>
        <scheme val="minor"/>
      </rPr>
      <t>City of Woodland - Well 31 ASR Project</t>
    </r>
  </si>
  <si>
    <r>
      <t xml:space="preserve">P45 </t>
    </r>
    <r>
      <rPr>
        <sz val="24"/>
        <color theme="1"/>
        <rFont val="Century Gothic"/>
        <family val="1"/>
        <scheme val="minor"/>
      </rPr>
      <t>Woodland Recycled Water Utility Expansion Project (Phase III)</t>
    </r>
  </si>
  <si>
    <t>Kristin Sicke, YCFC&amp;WCD</t>
  </si>
  <si>
    <r>
      <t xml:space="preserve">MA4 </t>
    </r>
    <r>
      <rPr>
        <sz val="24"/>
        <color theme="1"/>
        <rFont val="Century Gothic"/>
        <family val="1"/>
        <scheme val="minor"/>
      </rPr>
      <t>Preparedness through increased groundwater recharge and managed aquifer recharge projects</t>
    </r>
    <r>
      <rPr>
        <b/>
        <sz val="24"/>
        <color theme="1"/>
        <rFont val="Century Gothic"/>
        <family val="1"/>
        <scheme val="minor"/>
      </rPr>
      <t xml:space="preserve">
MA5 </t>
    </r>
    <r>
      <rPr>
        <sz val="24"/>
        <color theme="1"/>
        <rFont val="Century Gothic"/>
        <family val="1"/>
        <scheme val="minor"/>
      </rPr>
      <t>Conjunctive water use program</t>
    </r>
    <r>
      <rPr>
        <b/>
        <sz val="24"/>
        <color theme="1"/>
        <rFont val="Century Gothic"/>
        <family val="1"/>
        <scheme val="minor"/>
      </rPr>
      <t xml:space="preserve">
P47 </t>
    </r>
    <r>
      <rPr>
        <sz val="24"/>
        <color theme="1"/>
        <rFont val="Century Gothic"/>
        <family val="1"/>
        <scheme val="minor"/>
      </rPr>
      <t>YCFCWCD Winter Recharge</t>
    </r>
  </si>
  <si>
    <t>Annie Main/Fritz Durst (HUH Landowners) and Kristin Sicke, YCFC&amp;WCD</t>
  </si>
  <si>
    <r>
      <rPr>
        <b/>
        <sz val="24"/>
        <color theme="1"/>
        <rFont val="Century Gothic"/>
        <family val="1"/>
        <scheme val="minor"/>
      </rPr>
      <t>P2</t>
    </r>
    <r>
      <rPr>
        <sz val="24"/>
        <color theme="1"/>
        <rFont val="Century Gothic"/>
        <family val="1"/>
        <scheme val="minor"/>
      </rPr>
      <t xml:space="preserve"> Groundwater Model Enhancement Program/YSGA Model Improvements
</t>
    </r>
    <r>
      <rPr>
        <b/>
        <sz val="24"/>
        <color theme="1"/>
        <rFont val="Century Gothic"/>
        <family val="1"/>
        <scheme val="minor"/>
      </rPr>
      <t>P14</t>
    </r>
    <r>
      <rPr>
        <sz val="24"/>
        <color theme="1"/>
        <rFont val="Century Gothic"/>
        <family val="1"/>
        <scheme val="minor"/>
      </rPr>
      <t xml:space="preserve"> Dunnigan Hills Winter Runoff Capture for Recharge
</t>
    </r>
    <r>
      <rPr>
        <b/>
        <sz val="24"/>
        <color theme="1"/>
        <rFont val="Century Gothic"/>
        <family val="1"/>
        <scheme val="minor"/>
      </rPr>
      <t>P71</t>
    </r>
    <r>
      <rPr>
        <sz val="24"/>
        <color theme="1"/>
        <rFont val="Century Gothic"/>
        <family val="1"/>
        <scheme val="minor"/>
      </rPr>
      <t xml:space="preserve"> Projects to improve understanding of surface water/groundwater interaction around Oat Creek and Buckeye Creek/others in Dunnigan/North Yolo Areas
</t>
    </r>
    <r>
      <rPr>
        <b/>
        <sz val="24"/>
        <color theme="1"/>
        <rFont val="Century Gothic"/>
        <family val="1"/>
        <scheme val="minor"/>
      </rPr>
      <t>P72</t>
    </r>
    <r>
      <rPr>
        <sz val="24"/>
        <color theme="1"/>
        <rFont val="Century Gothic"/>
        <family val="1"/>
        <scheme val="minor"/>
      </rPr>
      <t xml:space="preserve"> Additional groundwater monitoring wells in the Dunnigan Hills Management Area
</t>
    </r>
    <r>
      <rPr>
        <b/>
        <sz val="24"/>
        <color theme="1"/>
        <rFont val="Century Gothic"/>
        <family val="1"/>
        <scheme val="minor"/>
      </rPr>
      <t>P77</t>
    </r>
    <r>
      <rPr>
        <sz val="24"/>
        <color theme="1"/>
        <rFont val="Century Gothic"/>
        <family val="1"/>
        <scheme val="minor"/>
      </rPr>
      <t xml:space="preserve"> Cover cropping, rangeland improvements, and other agricultural practices to improve groundwater recharge</t>
    </r>
  </si>
  <si>
    <r>
      <t xml:space="preserve">P17 </t>
    </r>
    <r>
      <rPr>
        <sz val="24"/>
        <color theme="1"/>
        <rFont val="Century Gothic"/>
        <family val="1"/>
        <scheme val="minor"/>
      </rPr>
      <t>Bird Creek, Oat Creek, Buckeye Creek, 2057 Canal groundwater recharge infrastructure improvements</t>
    </r>
    <r>
      <rPr>
        <b/>
        <sz val="24"/>
        <color theme="1"/>
        <rFont val="Century Gothic"/>
        <family val="1"/>
        <scheme val="minor"/>
      </rPr>
      <t xml:space="preserve">
P71 </t>
    </r>
    <r>
      <rPr>
        <sz val="24"/>
        <color theme="1"/>
        <rFont val="Century Gothic"/>
        <family val="1"/>
        <scheme val="minor"/>
      </rPr>
      <t>Projects to improve understanding of surface water/groundwater interaction around Oat Creek and Buckeye Creek/others in Dunnigan/North Yolo areas</t>
    </r>
  </si>
  <si>
    <t>Kathleen Trepa, City of Winters</t>
  </si>
  <si>
    <r>
      <t xml:space="preserve">P48 </t>
    </r>
    <r>
      <rPr>
        <sz val="24"/>
        <color theme="1"/>
        <rFont val="Century Gothic"/>
        <family val="1"/>
        <scheme val="minor"/>
      </rPr>
      <t>City of Winters Recycled Water Utilization</t>
    </r>
  </si>
  <si>
    <r>
      <t xml:space="preserve">P29 </t>
    </r>
    <r>
      <rPr>
        <sz val="24"/>
        <color theme="1"/>
        <rFont val="Century Gothic"/>
        <family val="1"/>
        <scheme val="minor"/>
      </rPr>
      <t>West Adams Canal Renovation and China Slough Rehabilitation</t>
    </r>
  </si>
  <si>
    <t>Feasibility Study for the Development of Surface Water Supply Source for the City of Winters</t>
  </si>
  <si>
    <t>Cost Share</t>
  </si>
  <si>
    <t>HIGH</t>
  </si>
  <si>
    <t>Drought</t>
  </si>
  <si>
    <t>Rachel and Dave Long
Rod Scheaffer, Kristin Sicke</t>
  </si>
  <si>
    <t>LOW</t>
  </si>
  <si>
    <t>No data provided.</t>
  </si>
  <si>
    <t>MEDIUM</t>
  </si>
  <si>
    <t>Project will provide more baseline data to inform management actions</t>
  </si>
  <si>
    <t>Planning or implementation?</t>
  </si>
  <si>
    <t>Pilot project?</t>
  </si>
  <si>
    <t>Both</t>
  </si>
  <si>
    <t>Not discussed. Given this is a pilot project with planning, don't think this is applicable.</t>
  </si>
  <si>
    <t>NA</t>
  </si>
  <si>
    <t>Technologically and economically feasible to be completed within three years of receiving funding?</t>
  </si>
  <si>
    <t>Revised description submitted?</t>
  </si>
  <si>
    <t>AFA</t>
  </si>
  <si>
    <t>5,000 afa</t>
  </si>
  <si>
    <t>20,000 afa</t>
  </si>
  <si>
    <t>4,000 afa</t>
  </si>
  <si>
    <t>UC Davis Ag Booster Station Extension</t>
  </si>
  <si>
    <t>University of California, Davis</t>
  </si>
  <si>
    <t>Not included in the GSP</t>
  </si>
  <si>
    <t>None provided</t>
  </si>
  <si>
    <t>RD 787 Monitoring Well SCADA Integration</t>
  </si>
  <si>
    <t>Dominic Bruno, RD 787</t>
  </si>
  <si>
    <t>Project Proponent</t>
  </si>
  <si>
    <t>Reclamation District 787</t>
  </si>
  <si>
    <t>2,000 to 4,000 afa</t>
  </si>
  <si>
    <t>70 afa</t>
  </si>
  <si>
    <t>700 afa</t>
  </si>
  <si>
    <t>Planning</t>
  </si>
  <si>
    <t>596 afa</t>
  </si>
  <si>
    <t>500 - 1,000 afa</t>
  </si>
  <si>
    <t>843 afa to 3,370 afa if management practices are implemented widely</t>
  </si>
  <si>
    <t>5. Process to quantify and measure benefits?</t>
  </si>
  <si>
    <t>6. Benefits DACs</t>
  </si>
  <si>
    <t>7. Benefits the entire Subbasin</t>
  </si>
  <si>
    <t>8. Co-benefits</t>
  </si>
  <si>
    <t>9. Positively impacts issues associated with small water systems, shallow domestic wells and/or Human Right to Water</t>
  </si>
  <si>
    <t>10. Sustainable Ongoing Funding Source</t>
  </si>
  <si>
    <t>11. Achieve and maintain sustainable groundwater management</t>
  </si>
  <si>
    <t>2019 Westside Sacramento Integrated Regional Water Management Plan; YCFCWCD YZWD Conjunctive Water Use Feasibility Study; Lower Colusa Basin Conjunctive Use Study; China Slough Preliminary Resource Inventory</t>
  </si>
  <si>
    <t>Project is needed to stop land subsidence</t>
  </si>
  <si>
    <t>1. Capture of stormwater to reduce stormwater runoff 
2. Recharge groundwater supplies
3. stormwater capture for infiltration or reuse</t>
  </si>
  <si>
    <t>Chronic lowering of groundwater elevations, changes in groundwater storage, subsidence</t>
  </si>
  <si>
    <t>The project benefits the Yolo-Zamora Area of Special Concern and is located in a Census Tract 114, a disadvantaged community.</t>
  </si>
  <si>
    <t>Groundwater recharge project</t>
  </si>
  <si>
    <t>Mitigation of drought impacts, water supply reliability improvements, improvements to groundwater dependent ecosystems, reducing flood impacts upstream by utilizing peak flows</t>
  </si>
  <si>
    <t>Yes - timeline provided shows the project can be phased and completed within three years.</t>
  </si>
  <si>
    <t>No information provided</t>
  </si>
  <si>
    <t>1. Chronic lowering of groundwater; 2. Changes in groundwater storage</t>
  </si>
  <si>
    <t>Recharge groundwater supplies</t>
  </si>
  <si>
    <t>No co-benefits listed.</t>
  </si>
  <si>
    <t>No information provided.</t>
  </si>
  <si>
    <t>No areas identified other than Knights Landing.</t>
  </si>
  <si>
    <t>Quantification of benefits is unclear.</t>
  </si>
  <si>
    <t>No discussion of ongoing costs to support independent monitoring effort.</t>
  </si>
  <si>
    <t>Benefits are unclear.</t>
  </si>
  <si>
    <t>Needed to reduce reliance on failing wells and to preform vital research.</t>
  </si>
  <si>
    <t>No areas identified.</t>
  </si>
  <si>
    <t>Novel technology</t>
  </si>
  <si>
    <t>No discussion of ongoing funding to maintain project.</t>
  </si>
  <si>
    <t>None described.</t>
  </si>
  <si>
    <t>1. Chronic lowering of groundwater; 2. Changes in groundwater storage; 3. Groundwater quality</t>
  </si>
  <si>
    <t>Benefits are not estimated, so it is unclear if the entire Subbasin will benefit.</t>
  </si>
  <si>
    <t>Implementation</t>
  </si>
  <si>
    <t>Project is needed to address subsidence.</t>
  </si>
  <si>
    <t>No other plans aside from the Yolo GSP are referenced.</t>
  </si>
  <si>
    <t>Area around Dunnigan is a disadvantaged community and the project is within the Yolo-Zamora Area of Special Concern.</t>
  </si>
  <si>
    <t>1. Chronic lowering of groundwater; 2. Groundwater quality; 3. Subsidence</t>
  </si>
  <si>
    <t>Habitat for migrating shorebirds</t>
  </si>
  <si>
    <t xml:space="preserve">Project will maintain groundwater levels for domestic well users in the area. </t>
  </si>
  <si>
    <t>Not discussed.</t>
  </si>
  <si>
    <t>Consistent with Westside IRWM Plan and with California Water Plan, but the specific project is not mentioned in these plans.</t>
  </si>
  <si>
    <t>Indirect benefits to disadvantaged communities since the project would apply to the entire Subbasin.</t>
  </si>
  <si>
    <t>Indirect co-benefit of including managed wetlands in the groundwater model, which will have indirect habitat benefits.</t>
  </si>
  <si>
    <t>1. Chronic lowering of groundwater; 2. Changes in groundwater storage; 3. Subsidence, 4. Depletion of interconnected surface water</t>
  </si>
  <si>
    <t>No plans listed.</t>
  </si>
  <si>
    <t>The project does not benefit a disadvantaged community. The project will benefit the Winters Area (Special Concern).</t>
  </si>
  <si>
    <t>Primary benefit will be to Winters.</t>
  </si>
  <si>
    <t>The City of Winters has documented declines in shallow domestic wells in the Winters Area of Special Concern.</t>
  </si>
  <si>
    <t>Baseline data available, and the City of Winters has a process in place to measure benefits.</t>
  </si>
  <si>
    <t>Reduced energy usage to operate pumps and reduced GHG emissions from power generating facilities.</t>
  </si>
  <si>
    <t>1. Efficient use and conservation of water supplies; 2. Recharge groundwater supplies; 3. Water efficiencies</t>
  </si>
  <si>
    <t>Potentially funded by utility fees, but not years associated with the project.</t>
  </si>
  <si>
    <t>Need for stormwater recharge and capture to reduce drought impacts</t>
  </si>
  <si>
    <t>Project could benefit up to 86 domestic wells.</t>
  </si>
  <si>
    <t>Baseline data available and access to real-time monitoring</t>
  </si>
  <si>
    <t>Project is consistent with the Westside IRWM Plan and the California Water Plan, but not specifically mentioned.</t>
  </si>
  <si>
    <t>1. Chronic lowering of groundwater elevations; 2. Changes in groundwater storage; 3. Subsidence</t>
  </si>
  <si>
    <t>Reduced greenhouse gas emissions</t>
  </si>
  <si>
    <t>1. Chronic lowering of groundwater; 2. Changes in groundwater storage; 3. Groundwater quality; 4. Subsidence; 5. Depletion of interconnected surface waters.</t>
  </si>
  <si>
    <t>Project would reduce groundwater use if implemented</t>
  </si>
  <si>
    <t>Unclear, but at least 250 af (if implemented)</t>
  </si>
  <si>
    <t>Process in place to quantify benefits once implemented and baseline data is available.</t>
  </si>
  <si>
    <t>Reduced energy usage to operate pumps and reduced GHG emissions from power generating facilities. Water supply reliability and water supply resiliency.</t>
  </si>
  <si>
    <t>1. Efficient use and conservation of water supplies; 2. Use of recycled water; 3. Reduced water pollution, recharge groundwater supplies; 4. Water efficiencies</t>
  </si>
  <si>
    <t>Disadvantaged block groups; Hungry Hollow Area and Yolo-Zamora Area</t>
  </si>
  <si>
    <t>Benefits 27 domestic wells and a small water system (Bonfire Village Hotel)</t>
  </si>
  <si>
    <t>Baseline data available and project will use monitoring wells to monitor benefits to groundwater levels.</t>
  </si>
  <si>
    <t>Mitigation for drought, improvements to water supply reliability</t>
  </si>
  <si>
    <t>Small groundwater recharge project</t>
  </si>
  <si>
    <t>1. Capture of stormwater to reduce stormwater runoff, recharge groundwater supplies; 2. Stormwater capture for infiltration or reuse or carbon sequestration</t>
  </si>
  <si>
    <t>Projects would protect domestic wells in the area.</t>
  </si>
  <si>
    <t>Baseline data is anecdotal with a few dry well reports. Benefits can be assessed by using groundwater monitoring wells.</t>
  </si>
  <si>
    <t>Hungry Hollow Area, Block groups and Socially Disadvantaged Farmers and Ranchers. **Socially Disadvantaged Farmers and Ranches is not an eligible DAC category for SGMA</t>
  </si>
  <si>
    <t>Drought mitigation, water supply reliability</t>
  </si>
  <si>
    <t>1. Chronic lowering of groundwater elevations; 2. Changes in groundwater storage; 3. Subsidence; 4. Depletion of interconnected surface water</t>
  </si>
  <si>
    <t>Primary benefit will be to the Hungry Hollow Area.</t>
  </si>
  <si>
    <t>Winters Area, Hungry Hollow Area, Madison Block Group</t>
  </si>
  <si>
    <t>2,300 domestic wells in the potential recharge area and 8 small water systems at risk of failure.</t>
  </si>
  <si>
    <t>1. Capture of stormwater to reduce stormwater runoff or recharge groundwater supplies
2. Stormwater capture for infiltration or reuse</t>
  </si>
  <si>
    <t>Baseline data available and will use SCADA to monitor post-project conditions.</t>
  </si>
  <si>
    <t>Didn't provide a response, but project will help mitigate drought.</t>
  </si>
  <si>
    <t>Did not list any additional plans, other than the GSP.</t>
  </si>
  <si>
    <t>Multiple disadvantaged census tracts within the City of Woodland</t>
  </si>
  <si>
    <t>Drought mitigation, water supply reliability, and improvements to groundwater-dependent ecosystems</t>
  </si>
  <si>
    <t>No described process to quantify 70 afa benefit.</t>
  </si>
  <si>
    <t>1. Chronic lowering of groundwater; 2. Changes in groundwater storage; 3. Groundwater quality; 4. Subsidence</t>
  </si>
  <si>
    <t>1. Efficient use and conservation of water supplies; 2. Use of recycled water; 3. Water efficiencies</t>
  </si>
  <si>
    <t>Demand for City of Woodland Water could exceed the available water the City has access to.</t>
  </si>
  <si>
    <t>Project is listed in the City of Woodland's Urban Water Management Plan and is consistent with the Westside IRWMP.</t>
  </si>
  <si>
    <t>Reduced GHG emissions because facility will be powered by hydropower and solar. Improved water supply reliability, drought mitigation.</t>
  </si>
  <si>
    <t>Yes, but could be tight for SGMA.</t>
  </si>
  <si>
    <t>1. Chronic lowering of groundwater elevations; 2. Changes in groundwater storage; 3. Groundwater quality; 4. Subsidence</t>
  </si>
  <si>
    <t>Estimate of benefits provided, but no explanation on how these benefits will be measured.</t>
  </si>
  <si>
    <t>No benefits listed for domestic wells, project would improve water quality for Woodland's potable water customers and consumers.</t>
  </si>
  <si>
    <t>Drought mitigation, water supply reliability and improvements to groundwater-dependent ecosystems</t>
  </si>
  <si>
    <t>1. Efficient use and conservation of water supplies; 2. Capture of stormwater to reduce stormwater runoff, recharge groundwater supplies; 3. Water efficiencies and stormwater capture for infiltration or reuse, or carbon sequestration</t>
  </si>
  <si>
    <t>1. Efficient use and conservation of water supplies; 2. Recharge groundwater supplies; 3. Water efficiencies, stormwater capture for infiltration or reuse, or carbon sequestration</t>
  </si>
  <si>
    <t>Yolo-Zamora Area of Special Concern, disadvantaged community</t>
  </si>
  <si>
    <t>Adverse effects on local shallow wells, and declining groundwater levels make this project urgent</t>
  </si>
  <si>
    <t>Camille Kirk, UC Davis</t>
  </si>
  <si>
    <t>No existing policies/plans listed.</t>
  </si>
  <si>
    <t>1. Efficient use and conservation of water supplies; 2. Water efficiencies</t>
  </si>
  <si>
    <t>1. Efficient use and conservation of water supplies; 2. Capture of stormwater to reduce stormwater runoff, recharge groundwater supplies; 3. Stormwater capture for infiltration or reuse, or carbon sequestration</t>
  </si>
  <si>
    <t>Benefits will be measured when water enters China Slough. YSGA monitoring wells will be used to estimate recharge from China Slough. YSGA will help with monitoring.</t>
  </si>
  <si>
    <t>1. Efficient use and conservation of water supplies; 2. Capture of stormwater to reduce stormwater runoff, reduce water pollution, recharge groundwater supplies; 3. Stormwater capture for infiltration or reuse, or carbon sequestration</t>
  </si>
  <si>
    <t>Yes - Phase 1</t>
  </si>
  <si>
    <t>Impacts Area of Special concern</t>
  </si>
  <si>
    <t>Project will mostly benefit the City of Woodland, but will reduce the City's reliance on groundwater.</t>
  </si>
  <si>
    <t>Water savings will mostly benefit the City of Woodland, but will reduce the City's reliance on groundwater.</t>
  </si>
  <si>
    <t xml:space="preserve">Project is listed in the Westside IRWM Plan and consistent with the California Water Plan. </t>
  </si>
  <si>
    <t>Groundwater Sustainability Plan Updates (includes Groundwater Model Enhancements, GPS Subsidence Surveys, Water Resources Information Database)</t>
  </si>
  <si>
    <r>
      <t xml:space="preserve">P2 </t>
    </r>
    <r>
      <rPr>
        <sz val="24"/>
        <color theme="1"/>
        <rFont val="Century Gothic"/>
        <family val="1"/>
        <scheme val="minor"/>
      </rPr>
      <t>Groundwater Model Enhancement Program/YSGA Model Improvement</t>
    </r>
    <r>
      <rPr>
        <b/>
        <sz val="24"/>
        <color theme="1"/>
        <rFont val="Century Gothic"/>
        <family val="1"/>
        <scheme val="minor"/>
      </rPr>
      <t xml:space="preserve">
P64 </t>
    </r>
    <r>
      <rPr>
        <sz val="24"/>
        <color theme="1"/>
        <rFont val="Century Gothic"/>
        <family val="1"/>
        <scheme val="minor"/>
      </rPr>
      <t>Incorporate of Capay IGSM into the YSGA Model</t>
    </r>
    <r>
      <rPr>
        <b/>
        <sz val="24"/>
        <color theme="1"/>
        <rFont val="Century Gothic"/>
        <family val="1"/>
        <scheme val="minor"/>
      </rPr>
      <t xml:space="preserve">
P66 </t>
    </r>
    <r>
      <rPr>
        <sz val="24"/>
        <color theme="1"/>
        <rFont val="Century Gothic"/>
        <family val="1"/>
        <scheme val="minor"/>
      </rPr>
      <t>Revisions to the YSGA Model for Urban Groundwater Usage in South Yolo Management Area</t>
    </r>
    <r>
      <rPr>
        <b/>
        <sz val="24"/>
        <color theme="1"/>
        <rFont val="Century Gothic"/>
        <family val="1"/>
        <scheme val="minor"/>
      </rPr>
      <t xml:space="preserve">
MA3</t>
    </r>
    <r>
      <rPr>
        <sz val="24"/>
        <color theme="1"/>
        <rFont val="Century Gothic"/>
        <family val="1"/>
        <scheme val="minor"/>
      </rPr>
      <t xml:space="preserve"> Subsidence Monitoring Program
</t>
    </r>
    <r>
      <rPr>
        <b/>
        <sz val="24"/>
        <color theme="1"/>
        <rFont val="Century Gothic"/>
        <family val="1"/>
        <scheme val="minor"/>
      </rPr>
      <t>P63</t>
    </r>
    <r>
      <rPr>
        <sz val="24"/>
        <color theme="1"/>
        <rFont val="Century Gothic"/>
        <family val="1"/>
        <scheme val="minor"/>
      </rPr>
      <t xml:space="preserve"> Improve subsidence data collection and analysis in the Capay Valley management area</t>
    </r>
    <r>
      <rPr>
        <b/>
        <sz val="24"/>
        <color theme="1"/>
        <rFont val="Century Gothic"/>
        <family val="1"/>
        <scheme val="minor"/>
      </rPr>
      <t xml:space="preserve">
P3 </t>
    </r>
    <r>
      <rPr>
        <sz val="24"/>
        <color theme="1"/>
        <rFont val="Century Gothic"/>
        <family val="1"/>
        <scheme val="minor"/>
      </rPr>
      <t>Water Resources Information Database Project</t>
    </r>
  </si>
  <si>
    <t>Projected it needed to understand how unprecedented drought and changing land use are impacting groundwater and to document subsidence.</t>
  </si>
  <si>
    <t>Indirect benefits to small water systems, shallow domestic wells, and Human Right to Water. Allows domestic well owners to monitor groundwater levels.</t>
  </si>
  <si>
    <t>Groundwater modeling and data collection with benefit the entire subbasin.</t>
  </si>
  <si>
    <t>The City identified one disadvantaged community by block group and mentioned other disadvantaged communities will benefit from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</si>
</sst>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0"/>
      <color theme="1"/>
      <name val="Century Gothic"/>
      <family val="2"/>
      <scheme val="minor"/>
    </font>
    <font>
      <sz val="20"/>
      <color theme="1"/>
      <name val="Century Gothic"/>
      <family val="2"/>
      <scheme val="minor"/>
    </font>
    <font>
      <sz val="20"/>
      <color rgb="FF000000"/>
      <name val="Century Gothic"/>
      <family val="2"/>
      <scheme val="minor"/>
    </font>
    <font>
      <b/>
      <sz val="22"/>
      <color theme="1"/>
      <name val="Century Gothic"/>
      <family val="2"/>
      <scheme val="minor"/>
    </font>
    <font>
      <sz val="22"/>
      <color theme="1"/>
      <name val="Century Gothic"/>
      <family val="2"/>
      <scheme val="minor"/>
    </font>
    <font>
      <b/>
      <sz val="20"/>
      <color theme="1"/>
      <name val="Century Gothic"/>
      <family val="1"/>
      <scheme val="minor"/>
    </font>
    <font>
      <b/>
      <sz val="26"/>
      <color theme="1"/>
      <name val="Century Gothic"/>
      <family val="2"/>
      <scheme val="minor"/>
    </font>
    <font>
      <sz val="24"/>
      <color theme="1"/>
      <name val="Century Gothic"/>
      <family val="1"/>
      <scheme val="minor"/>
    </font>
    <font>
      <b/>
      <sz val="24"/>
      <color theme="1"/>
      <name val="Century Gothic"/>
      <family val="1"/>
      <scheme val="minor"/>
    </font>
    <font>
      <b/>
      <sz val="24"/>
      <color theme="1"/>
      <name val="Century Gothic"/>
      <family val="2"/>
      <scheme val="minor"/>
    </font>
    <font>
      <b/>
      <sz val="11"/>
      <color theme="1"/>
      <name val="Century Gothic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44" fontId="3" fillId="0" borderId="0" xfId="1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6" fontId="3" fillId="0" borderId="0" xfId="1" applyNumberFormat="1" applyFont="1" applyAlignment="1">
      <alignment wrapText="1"/>
    </xf>
    <xf numFmtId="0" fontId="8" fillId="4" borderId="6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4" borderId="7" xfId="1" applyFont="1" applyFill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13" xfId="0" applyFont="1" applyBorder="1" applyAlignment="1">
      <alignment wrapText="1"/>
    </xf>
    <xf numFmtId="6" fontId="11" fillId="0" borderId="14" xfId="1" applyNumberFormat="1" applyFont="1" applyBorder="1" applyAlignment="1">
      <alignment horizontal="center" vertical="center" wrapText="1"/>
    </xf>
    <xf numFmtId="44" fontId="5" fillId="4" borderId="15" xfId="1" applyFont="1" applyFill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4" fontId="6" fillId="0" borderId="1" xfId="0" applyNumberFormat="1" applyFont="1" applyBorder="1" applyAlignment="1">
      <alignment horizontal="left" vertical="top" wrapText="1"/>
    </xf>
    <xf numFmtId="6" fontId="6" fillId="0" borderId="1" xfId="0" applyNumberFormat="1" applyFont="1" applyBorder="1" applyAlignment="1">
      <alignment horizontal="left" vertical="top" wrapText="1"/>
    </xf>
    <xf numFmtId="8" fontId="6" fillId="0" borderId="1" xfId="0" applyNumberFormat="1" applyFont="1" applyBorder="1" applyAlignment="1">
      <alignment horizontal="left" vertical="top" wrapText="1"/>
    </xf>
    <xf numFmtId="6" fontId="6" fillId="0" borderId="0" xfId="0" applyNumberFormat="1" applyFont="1" applyAlignment="1">
      <alignment horizontal="left" vertical="top" wrapText="1"/>
    </xf>
    <xf numFmtId="6" fontId="6" fillId="0" borderId="1" xfId="0" applyNumberFormat="1" applyFont="1" applyBorder="1" applyAlignment="1">
      <alignment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44" fontId="0" fillId="0" borderId="0" xfId="1" applyFont="1"/>
    <xf numFmtId="44" fontId="12" fillId="0" borderId="0" xfId="1" applyFont="1"/>
    <xf numFmtId="0" fontId="12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6" fontId="9" fillId="0" borderId="9" xfId="1" applyNumberFormat="1" applyFont="1" applyBorder="1" applyAlignment="1">
      <alignment horizontal="center" vertical="center" wrapText="1"/>
    </xf>
    <xf numFmtId="44" fontId="9" fillId="0" borderId="11" xfId="1" applyFont="1" applyBorder="1" applyAlignment="1">
      <alignment horizontal="center" vertical="center" wrapText="1"/>
    </xf>
    <xf numFmtId="6" fontId="9" fillId="0" borderId="2" xfId="1" applyNumberFormat="1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 wrapText="1"/>
    </xf>
    <xf numFmtId="6" fontId="9" fillId="0" borderId="2" xfId="1" applyNumberFormat="1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 wrapText="1"/>
    </xf>
    <xf numFmtId="8" fontId="9" fillId="0" borderId="2" xfId="1" applyNumberFormat="1" applyFont="1" applyBorder="1" applyAlignment="1">
      <alignment horizontal="center" vertical="center" wrapText="1"/>
    </xf>
    <xf numFmtId="8" fontId="9" fillId="0" borderId="9" xfId="1" applyNumberFormat="1" applyFont="1" applyBorder="1" applyAlignment="1">
      <alignment horizontal="center" vertical="center" wrapText="1"/>
    </xf>
    <xf numFmtId="6" fontId="9" fillId="0" borderId="22" xfId="1" applyNumberFormat="1" applyFont="1" applyBorder="1" applyAlignment="1">
      <alignment horizontal="center" vertical="center" wrapText="1"/>
    </xf>
    <xf numFmtId="44" fontId="9" fillId="0" borderId="23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6" fontId="9" fillId="0" borderId="9" xfId="1" applyNumberFormat="1" applyFont="1" applyFill="1" applyBorder="1" applyAlignment="1">
      <alignment horizontal="center" vertical="center" wrapText="1"/>
    </xf>
    <xf numFmtId="6" fontId="9" fillId="0" borderId="16" xfId="1" applyNumberFormat="1" applyFont="1" applyFill="1" applyBorder="1" applyAlignment="1">
      <alignment horizontal="center" vertical="center" wrapText="1"/>
    </xf>
    <xf numFmtId="44" fontId="9" fillId="0" borderId="17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6" fontId="9" fillId="0" borderId="7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6" fontId="6" fillId="0" borderId="16" xfId="1" applyNumberFormat="1" applyFont="1" applyBorder="1" applyAlignment="1">
      <alignment horizontal="center" vertical="center" wrapText="1"/>
    </xf>
    <xf numFmtId="44" fontId="6" fillId="0" borderId="17" xfId="1" applyFont="1" applyBorder="1" applyAlignment="1">
      <alignment horizontal="center" vertical="center" wrapText="1"/>
    </xf>
    <xf numFmtId="6" fontId="6" fillId="0" borderId="8" xfId="1" applyNumberFormat="1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 wrapText="1"/>
    </xf>
    <xf numFmtId="8" fontId="6" fillId="0" borderId="16" xfId="1" applyNumberFormat="1" applyFont="1" applyBorder="1" applyAlignment="1">
      <alignment horizontal="center" vertical="center" wrapText="1"/>
    </xf>
    <xf numFmtId="44" fontId="6" fillId="0" borderId="16" xfId="1" applyFont="1" applyBorder="1" applyAlignment="1">
      <alignment horizontal="center" vertical="center" wrapText="1"/>
    </xf>
    <xf numFmtId="8" fontId="6" fillId="0" borderId="21" xfId="1" applyNumberFormat="1" applyFont="1" applyBorder="1" applyAlignment="1">
      <alignment horizontal="center" vertical="center" wrapText="1"/>
    </xf>
    <xf numFmtId="44" fontId="6" fillId="0" borderId="5" xfId="1" applyFont="1" applyBorder="1" applyAlignment="1">
      <alignment horizontal="center" vertical="center" wrapText="1"/>
    </xf>
    <xf numFmtId="44" fontId="3" fillId="0" borderId="17" xfId="1" applyFont="1" applyBorder="1" applyAlignment="1">
      <alignment horizontal="center" vertical="center" wrapText="1"/>
    </xf>
    <xf numFmtId="6" fontId="6" fillId="0" borderId="8" xfId="1" applyNumberFormat="1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B0D0-6A4E-4A2B-BFC6-DA945E14F9C5}">
  <sheetPr>
    <pageSetUpPr fitToPage="1"/>
  </sheetPr>
  <dimension ref="A1:JV31"/>
  <sheetViews>
    <sheetView tabSelected="1" topLeftCell="F2" zoomScale="40" zoomScaleNormal="40" zoomScaleSheetLayoutView="32" zoomScalePageLayoutView="25" workbookViewId="0">
      <pane ySplit="1" topLeftCell="A3" activePane="bottomLeft" state="frozen"/>
      <selection activeCell="J2" sqref="J2"/>
      <selection pane="bottomLeft" activeCell="D9" sqref="D9:D10"/>
    </sheetView>
  </sheetViews>
  <sheetFormatPr defaultColWidth="0.125" defaultRowHeight="28.5" x14ac:dyDescent="0.4"/>
  <cols>
    <col min="1" max="1" width="21.375" style="12" customWidth="1"/>
    <col min="2" max="2" width="59.625" style="2" customWidth="1"/>
    <col min="3" max="3" width="122.5" style="4" customWidth="1"/>
    <col min="4" max="4" width="60.125" style="4" customWidth="1"/>
    <col min="5" max="5" width="26.5" style="4" customWidth="1"/>
    <col min="6" max="6" width="32.875" style="4" customWidth="1"/>
    <col min="7" max="7" width="107.5" style="4" customWidth="1"/>
    <col min="8" max="9" width="52.5" style="4" customWidth="1"/>
    <col min="10" max="10" width="58.5" style="4" customWidth="1"/>
    <col min="11" max="11" width="52.625" style="7" customWidth="1"/>
    <col min="12" max="13" width="38.625" style="7" customWidth="1"/>
    <col min="14" max="16" width="32.875" style="4" customWidth="1"/>
    <col min="17" max="17" width="47.875" style="4" customWidth="1"/>
    <col min="18" max="18" width="21.5" style="4" customWidth="1"/>
    <col min="19" max="19" width="64.875" style="4" bestFit="1" customWidth="1"/>
    <col min="20" max="20" width="103.5" style="4" customWidth="1"/>
    <col min="21" max="21" width="86.125" style="4" bestFit="1" customWidth="1"/>
    <col min="22" max="22" width="65.5" style="4" bestFit="1" customWidth="1"/>
    <col min="23" max="23" width="111.5" style="4" bestFit="1" customWidth="1"/>
    <col min="24" max="24" width="67.5" style="4" bestFit="1" customWidth="1"/>
    <col min="25" max="25" width="36.5" style="4" bestFit="1" customWidth="1"/>
    <col min="26" max="26" width="64.5" style="4" bestFit="1" customWidth="1"/>
    <col min="27" max="27" width="57" style="4" bestFit="1" customWidth="1"/>
    <col min="28" max="28" width="40.125" style="4" bestFit="1" customWidth="1"/>
    <col min="29" max="29" width="56.375" style="4" customWidth="1"/>
    <col min="30" max="34" width="15.375" style="4" hidden="1" customWidth="1"/>
    <col min="35" max="36" width="12.125" style="4" hidden="1" customWidth="1"/>
    <col min="37" max="37" width="13.125" style="4" hidden="1" customWidth="1"/>
    <col min="38" max="38" width="12" style="4" hidden="1" customWidth="1"/>
    <col min="39" max="40" width="13.125" style="4" hidden="1" customWidth="1"/>
    <col min="41" max="41" width="27.875" style="4" customWidth="1"/>
    <col min="42" max="42" width="112.5" style="2" customWidth="1"/>
    <col min="43" max="16384" width="0.125" style="4"/>
  </cols>
  <sheetData>
    <row r="1" spans="1:43" hidden="1" x14ac:dyDescent="0.4">
      <c r="P1" s="28"/>
      <c r="Q1" s="29"/>
      <c r="S1" s="7"/>
      <c r="AP1" s="4"/>
      <c r="AQ1" s="2"/>
    </row>
    <row r="2" spans="1:43" s="1" customFormat="1" ht="197.1" customHeight="1" x14ac:dyDescent="0.4">
      <c r="A2" s="18" t="s">
        <v>0</v>
      </c>
      <c r="B2" s="19" t="s">
        <v>1</v>
      </c>
      <c r="C2" s="19" t="s">
        <v>90</v>
      </c>
      <c r="D2" s="19" t="s">
        <v>22</v>
      </c>
      <c r="E2" s="19" t="s">
        <v>79</v>
      </c>
      <c r="F2" s="19" t="s">
        <v>10</v>
      </c>
      <c r="G2" s="19" t="s">
        <v>9</v>
      </c>
      <c r="H2" s="20" t="s">
        <v>49</v>
      </c>
      <c r="I2" s="20" t="s">
        <v>65</v>
      </c>
      <c r="J2" s="21" t="s">
        <v>50</v>
      </c>
      <c r="K2" s="26" t="s">
        <v>80</v>
      </c>
      <c r="L2" s="14" t="s">
        <v>74</v>
      </c>
      <c r="M2" s="14" t="s">
        <v>73</v>
      </c>
      <c r="N2" s="14" t="s">
        <v>6</v>
      </c>
      <c r="O2" s="14" t="s">
        <v>7</v>
      </c>
      <c r="P2" s="14" t="s">
        <v>8</v>
      </c>
      <c r="Q2" s="14" t="s">
        <v>78</v>
      </c>
      <c r="R2" s="14" t="s">
        <v>2</v>
      </c>
      <c r="S2" s="16" t="s">
        <v>11</v>
      </c>
      <c r="T2" s="16" t="s">
        <v>12</v>
      </c>
      <c r="U2" s="16" t="s">
        <v>13</v>
      </c>
      <c r="V2" s="16" t="s">
        <v>14</v>
      </c>
      <c r="W2" s="16" t="s">
        <v>99</v>
      </c>
      <c r="X2" s="16" t="s">
        <v>100</v>
      </c>
      <c r="Y2" s="16" t="s">
        <v>101</v>
      </c>
      <c r="Z2" s="16" t="s">
        <v>102</v>
      </c>
      <c r="AA2" s="16" t="s">
        <v>103</v>
      </c>
      <c r="AB2" s="16" t="s">
        <v>104</v>
      </c>
      <c r="AC2" s="16" t="s">
        <v>105</v>
      </c>
      <c r="AD2" s="54" t="s">
        <v>3</v>
      </c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14" t="s">
        <v>4</v>
      </c>
      <c r="AP2" s="14" t="s">
        <v>1</v>
      </c>
    </row>
    <row r="3" spans="1:43" s="2" customFormat="1" ht="27.95" customHeight="1" x14ac:dyDescent="0.4">
      <c r="A3" s="64">
        <v>1</v>
      </c>
      <c r="B3" s="66" t="s">
        <v>15</v>
      </c>
      <c r="C3" s="68" t="s">
        <v>27</v>
      </c>
      <c r="D3" s="68" t="s">
        <v>23</v>
      </c>
      <c r="E3" s="70" t="s">
        <v>5</v>
      </c>
      <c r="F3" s="70" t="s">
        <v>30</v>
      </c>
      <c r="G3" s="68" t="s">
        <v>51</v>
      </c>
      <c r="H3" s="46">
        <v>787050</v>
      </c>
      <c r="I3" s="46">
        <v>100000</v>
      </c>
      <c r="J3" s="59">
        <v>687050</v>
      </c>
      <c r="K3" s="78" t="s">
        <v>92</v>
      </c>
      <c r="L3" s="42" t="s">
        <v>5</v>
      </c>
      <c r="M3" s="42" t="s">
        <v>75</v>
      </c>
      <c r="N3" s="42" t="s">
        <v>5</v>
      </c>
      <c r="O3" s="42" t="s">
        <v>5</v>
      </c>
      <c r="P3" s="42" t="s">
        <v>5</v>
      </c>
      <c r="Q3" s="42" t="s">
        <v>113</v>
      </c>
      <c r="R3" s="42" t="s">
        <v>5</v>
      </c>
      <c r="S3" s="15" t="s">
        <v>66</v>
      </c>
      <c r="T3" s="15" t="s">
        <v>66</v>
      </c>
      <c r="U3" s="15" t="s">
        <v>66</v>
      </c>
      <c r="V3" s="15" t="s">
        <v>66</v>
      </c>
      <c r="W3" s="15" t="s">
        <v>66</v>
      </c>
      <c r="X3" s="15" t="s">
        <v>66</v>
      </c>
      <c r="Y3" s="15" t="s">
        <v>66</v>
      </c>
      <c r="Z3" s="15" t="s">
        <v>66</v>
      </c>
      <c r="AA3" s="15" t="s">
        <v>66</v>
      </c>
      <c r="AB3" s="15" t="s">
        <v>69</v>
      </c>
      <c r="AC3" s="15" t="s">
        <v>66</v>
      </c>
      <c r="AD3" s="8">
        <f>IF(S3="HIGH",1)</f>
        <v>1</v>
      </c>
      <c r="AE3" s="8">
        <f t="shared" ref="AE3:AN3" si="0">IF(T3="HIGH",1)</f>
        <v>1</v>
      </c>
      <c r="AF3" s="8">
        <f t="shared" si="0"/>
        <v>1</v>
      </c>
      <c r="AG3" s="8">
        <f t="shared" si="0"/>
        <v>1</v>
      </c>
      <c r="AH3" s="8">
        <f t="shared" si="0"/>
        <v>1</v>
      </c>
      <c r="AI3" s="8">
        <f t="shared" si="0"/>
        <v>1</v>
      </c>
      <c r="AJ3" s="8">
        <f t="shared" si="0"/>
        <v>1</v>
      </c>
      <c r="AK3" s="8">
        <f t="shared" si="0"/>
        <v>1</v>
      </c>
      <c r="AL3" s="8">
        <f t="shared" si="0"/>
        <v>1</v>
      </c>
      <c r="AM3" s="8" t="b">
        <f t="shared" si="0"/>
        <v>0</v>
      </c>
      <c r="AN3" s="8">
        <f t="shared" si="0"/>
        <v>1</v>
      </c>
      <c r="AO3" s="8">
        <f>SUM(AD3:AN3)</f>
        <v>10</v>
      </c>
      <c r="AP3" s="55" t="s">
        <v>15</v>
      </c>
    </row>
    <row r="4" spans="1:43" ht="199.5" x14ac:dyDescent="0.4">
      <c r="A4" s="65"/>
      <c r="B4" s="67"/>
      <c r="C4" s="69"/>
      <c r="D4" s="69"/>
      <c r="E4" s="71"/>
      <c r="F4" s="71"/>
      <c r="G4" s="69"/>
      <c r="H4" s="47"/>
      <c r="I4" s="47"/>
      <c r="J4" s="45"/>
      <c r="K4" s="79"/>
      <c r="L4" s="43"/>
      <c r="M4" s="43"/>
      <c r="N4" s="43"/>
      <c r="O4" s="43"/>
      <c r="P4" s="43"/>
      <c r="Q4" s="43"/>
      <c r="R4" s="43"/>
      <c r="S4" s="9" t="s">
        <v>107</v>
      </c>
      <c r="T4" s="9" t="s">
        <v>106</v>
      </c>
      <c r="U4" s="9" t="s">
        <v>108</v>
      </c>
      <c r="V4" s="9" t="s">
        <v>109</v>
      </c>
      <c r="W4" s="9" t="s">
        <v>201</v>
      </c>
      <c r="X4" s="9" t="s">
        <v>110</v>
      </c>
      <c r="Y4" s="9" t="s">
        <v>111</v>
      </c>
      <c r="Z4" s="9" t="s">
        <v>112</v>
      </c>
      <c r="AA4" s="9" t="s">
        <v>136</v>
      </c>
      <c r="AB4" s="9" t="s">
        <v>76</v>
      </c>
      <c r="AC4" s="31" t="str">
        <f>$K$3</f>
        <v>2,000 to 4,000 afa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56"/>
    </row>
    <row r="5" spans="1:43" s="2" customFormat="1" ht="26.1" customHeight="1" x14ac:dyDescent="0.4">
      <c r="A5" s="64">
        <v>2</v>
      </c>
      <c r="B5" s="66" t="s">
        <v>29</v>
      </c>
      <c r="C5" s="68" t="s">
        <v>28</v>
      </c>
      <c r="D5" s="70" t="s">
        <v>26</v>
      </c>
      <c r="E5" s="70" t="s">
        <v>5</v>
      </c>
      <c r="F5" s="70" t="s">
        <v>31</v>
      </c>
      <c r="G5" s="68" t="s">
        <v>52</v>
      </c>
      <c r="H5" s="48">
        <v>2413450</v>
      </c>
      <c r="I5" s="48">
        <v>857500</v>
      </c>
      <c r="J5" s="60">
        <v>1180950</v>
      </c>
      <c r="K5" s="80" t="s">
        <v>81</v>
      </c>
      <c r="L5" s="42" t="s">
        <v>39</v>
      </c>
      <c r="M5" s="42" t="s">
        <v>130</v>
      </c>
      <c r="N5" s="42" t="s">
        <v>5</v>
      </c>
      <c r="O5" s="42" t="s">
        <v>5</v>
      </c>
      <c r="P5" s="42" t="s">
        <v>5</v>
      </c>
      <c r="Q5" s="42" t="s">
        <v>5</v>
      </c>
      <c r="R5" s="42" t="s">
        <v>5</v>
      </c>
      <c r="S5" s="15" t="s">
        <v>66</v>
      </c>
      <c r="T5" s="15" t="s">
        <v>69</v>
      </c>
      <c r="U5" s="15" t="s">
        <v>66</v>
      </c>
      <c r="V5" s="15" t="s">
        <v>66</v>
      </c>
      <c r="W5" s="15" t="s">
        <v>69</v>
      </c>
      <c r="X5" s="15" t="s">
        <v>66</v>
      </c>
      <c r="Y5" s="15" t="s">
        <v>66</v>
      </c>
      <c r="Z5" s="15" t="s">
        <v>71</v>
      </c>
      <c r="AA5" s="15" t="s">
        <v>66</v>
      </c>
      <c r="AB5" s="15" t="s">
        <v>69</v>
      </c>
      <c r="AC5" s="15" t="s">
        <v>66</v>
      </c>
      <c r="AD5" s="8">
        <f>IF(S5="HIGH",1)</f>
        <v>1</v>
      </c>
      <c r="AE5" s="8" t="b">
        <f t="shared" ref="AE5:AN5" si="1">IF(T5="HIGH",1)</f>
        <v>0</v>
      </c>
      <c r="AF5" s="8">
        <f t="shared" si="1"/>
        <v>1</v>
      </c>
      <c r="AG5" s="8">
        <f t="shared" si="1"/>
        <v>1</v>
      </c>
      <c r="AH5" s="8" t="b">
        <f t="shared" si="1"/>
        <v>0</v>
      </c>
      <c r="AI5" s="8">
        <f t="shared" si="1"/>
        <v>1</v>
      </c>
      <c r="AJ5" s="8">
        <f t="shared" si="1"/>
        <v>1</v>
      </c>
      <c r="AK5" s="8" t="b">
        <f t="shared" si="1"/>
        <v>0</v>
      </c>
      <c r="AL5" s="8">
        <f t="shared" si="1"/>
        <v>1</v>
      </c>
      <c r="AM5" s="8" t="b">
        <f t="shared" si="1"/>
        <v>0</v>
      </c>
      <c r="AN5" s="8">
        <f t="shared" si="1"/>
        <v>1</v>
      </c>
      <c r="AO5" s="8">
        <f>SUM(AD5:AN5)</f>
        <v>7</v>
      </c>
      <c r="AP5" s="55" t="s">
        <v>29</v>
      </c>
    </row>
    <row r="6" spans="1:43" ht="362.1" customHeight="1" x14ac:dyDescent="0.4">
      <c r="A6" s="65"/>
      <c r="B6" s="67"/>
      <c r="C6" s="69"/>
      <c r="D6" s="71"/>
      <c r="E6" s="71"/>
      <c r="F6" s="71"/>
      <c r="G6" s="69"/>
      <c r="H6" s="49"/>
      <c r="I6" s="49"/>
      <c r="J6" s="61"/>
      <c r="K6" s="81"/>
      <c r="L6" s="43"/>
      <c r="M6" s="43"/>
      <c r="N6" s="43"/>
      <c r="O6" s="43"/>
      <c r="P6" s="43"/>
      <c r="Q6" s="43"/>
      <c r="R6" s="43"/>
      <c r="S6" s="9" t="s">
        <v>131</v>
      </c>
      <c r="T6" s="9" t="s">
        <v>132</v>
      </c>
      <c r="U6" s="9" t="s">
        <v>200</v>
      </c>
      <c r="V6" s="9" t="s">
        <v>134</v>
      </c>
      <c r="W6" s="9" t="s">
        <v>70</v>
      </c>
      <c r="X6" s="9" t="s">
        <v>133</v>
      </c>
      <c r="Y6" s="9" t="s">
        <v>111</v>
      </c>
      <c r="Z6" s="9" t="s">
        <v>135</v>
      </c>
      <c r="AA6" s="9" t="s">
        <v>136</v>
      </c>
      <c r="AB6" s="13" t="s">
        <v>137</v>
      </c>
      <c r="AC6" s="31" t="str">
        <f>$K$5</f>
        <v>5,000 afa</v>
      </c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6"/>
    </row>
    <row r="7" spans="1:43" s="2" customFormat="1" ht="27.95" customHeight="1" x14ac:dyDescent="0.4">
      <c r="A7" s="64">
        <v>3</v>
      </c>
      <c r="B7" s="66" t="s">
        <v>208</v>
      </c>
      <c r="C7" s="70" t="s">
        <v>33</v>
      </c>
      <c r="D7" s="70" t="s">
        <v>32</v>
      </c>
      <c r="E7" s="70" t="s">
        <v>39</v>
      </c>
      <c r="F7" s="70" t="s">
        <v>46</v>
      </c>
      <c r="G7" s="76" t="s">
        <v>209</v>
      </c>
      <c r="H7" s="50">
        <v>675859.04</v>
      </c>
      <c r="I7" s="46">
        <v>0</v>
      </c>
      <c r="J7" s="51">
        <v>675859.04</v>
      </c>
      <c r="K7" s="82" t="s">
        <v>87</v>
      </c>
      <c r="L7" s="42" t="s">
        <v>39</v>
      </c>
      <c r="M7" s="42" t="s">
        <v>75</v>
      </c>
      <c r="N7" s="42" t="s">
        <v>5</v>
      </c>
      <c r="O7" s="42" t="s">
        <v>5</v>
      </c>
      <c r="P7" s="42" t="s">
        <v>5</v>
      </c>
      <c r="Q7" s="42" t="s">
        <v>5</v>
      </c>
      <c r="R7" s="42" t="s">
        <v>5</v>
      </c>
      <c r="S7" s="15" t="s">
        <v>66</v>
      </c>
      <c r="T7" s="15" t="s">
        <v>69</v>
      </c>
      <c r="U7" s="15" t="s">
        <v>66</v>
      </c>
      <c r="V7" s="15" t="s">
        <v>66</v>
      </c>
      <c r="W7" s="15" t="s">
        <v>71</v>
      </c>
      <c r="X7" s="15" t="s">
        <v>71</v>
      </c>
      <c r="Y7" s="15" t="s">
        <v>66</v>
      </c>
      <c r="Z7" s="15" t="s">
        <v>71</v>
      </c>
      <c r="AA7" s="15" t="s">
        <v>66</v>
      </c>
      <c r="AB7" s="15" t="s">
        <v>69</v>
      </c>
      <c r="AC7" s="15" t="s">
        <v>69</v>
      </c>
      <c r="AD7" s="8">
        <f>IF(S7="HIGH",1)</f>
        <v>1</v>
      </c>
      <c r="AE7" s="8" t="b">
        <f t="shared" ref="AE7:AN7" si="2">IF(T7="HIGH",1)</f>
        <v>0</v>
      </c>
      <c r="AF7" s="8">
        <f t="shared" si="2"/>
        <v>1</v>
      </c>
      <c r="AG7" s="8">
        <f t="shared" si="2"/>
        <v>1</v>
      </c>
      <c r="AH7" s="8" t="b">
        <f t="shared" si="2"/>
        <v>0</v>
      </c>
      <c r="AI7" s="8" t="b">
        <f t="shared" si="2"/>
        <v>0</v>
      </c>
      <c r="AJ7" s="8">
        <f t="shared" si="2"/>
        <v>1</v>
      </c>
      <c r="AK7" s="8" t="b">
        <f t="shared" si="2"/>
        <v>0</v>
      </c>
      <c r="AL7" s="8">
        <f t="shared" si="2"/>
        <v>1</v>
      </c>
      <c r="AM7" s="8" t="b">
        <f t="shared" si="2"/>
        <v>0</v>
      </c>
      <c r="AN7" s="8" t="b">
        <f t="shared" si="2"/>
        <v>0</v>
      </c>
      <c r="AO7" s="8">
        <f>SUM(AD7:AN7)</f>
        <v>5</v>
      </c>
      <c r="AP7" s="55" t="s">
        <v>16</v>
      </c>
    </row>
    <row r="8" spans="1:43" ht="369.95" customHeight="1" x14ac:dyDescent="0.4">
      <c r="A8" s="65"/>
      <c r="B8" s="67"/>
      <c r="C8" s="71"/>
      <c r="D8" s="71"/>
      <c r="E8" s="71"/>
      <c r="F8" s="71"/>
      <c r="G8" s="77"/>
      <c r="H8" s="47"/>
      <c r="I8" s="47"/>
      <c r="J8" s="45"/>
      <c r="K8" s="79"/>
      <c r="L8" s="43"/>
      <c r="M8" s="43"/>
      <c r="N8" s="43"/>
      <c r="O8" s="43"/>
      <c r="P8" s="43"/>
      <c r="Q8" s="43"/>
      <c r="R8" s="43"/>
      <c r="S8" s="9" t="s">
        <v>210</v>
      </c>
      <c r="T8" s="9" t="s">
        <v>138</v>
      </c>
      <c r="U8" s="36" t="s">
        <v>202</v>
      </c>
      <c r="V8" s="5" t="s">
        <v>156</v>
      </c>
      <c r="W8" s="9" t="s">
        <v>72</v>
      </c>
      <c r="X8" s="9" t="s">
        <v>139</v>
      </c>
      <c r="Y8" s="9" t="s">
        <v>212</v>
      </c>
      <c r="Z8" s="9" t="s">
        <v>140</v>
      </c>
      <c r="AA8" s="9" t="s">
        <v>211</v>
      </c>
      <c r="AB8" s="9" t="s">
        <v>137</v>
      </c>
      <c r="AC8" s="32" t="str">
        <f>$K$7</f>
        <v>None provided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6"/>
    </row>
    <row r="9" spans="1:43" s="2" customFormat="1" ht="72" customHeight="1" x14ac:dyDescent="0.4">
      <c r="A9" s="64">
        <v>4</v>
      </c>
      <c r="B9" s="66" t="s">
        <v>17</v>
      </c>
      <c r="C9" s="70" t="s">
        <v>41</v>
      </c>
      <c r="D9" s="70" t="s">
        <v>37</v>
      </c>
      <c r="E9" s="70" t="s">
        <v>5</v>
      </c>
      <c r="F9" s="70" t="s">
        <v>42</v>
      </c>
      <c r="G9" s="72" t="s">
        <v>53</v>
      </c>
      <c r="H9" s="46">
        <v>1383450</v>
      </c>
      <c r="I9" s="46">
        <v>0</v>
      </c>
      <c r="J9" s="44">
        <v>1383450</v>
      </c>
      <c r="K9" s="78" t="s">
        <v>98</v>
      </c>
      <c r="L9" s="42" t="s">
        <v>5</v>
      </c>
      <c r="M9" s="42" t="s">
        <v>75</v>
      </c>
      <c r="N9" s="42" t="s">
        <v>5</v>
      </c>
      <c r="O9" s="89" t="s">
        <v>5</v>
      </c>
      <c r="P9" s="42" t="s">
        <v>39</v>
      </c>
      <c r="Q9" s="42" t="s">
        <v>203</v>
      </c>
      <c r="R9" s="42" t="s">
        <v>39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8" t="b">
        <f>IF(S9="HIGH",1)</f>
        <v>0</v>
      </c>
      <c r="AE9" s="8" t="b">
        <f t="shared" ref="AE9:AN9" si="3">IF(T9="HIGH",1)</f>
        <v>0</v>
      </c>
      <c r="AF9" s="8" t="b">
        <f t="shared" si="3"/>
        <v>0</v>
      </c>
      <c r="AG9" s="8" t="b">
        <f t="shared" si="3"/>
        <v>0</v>
      </c>
      <c r="AH9" s="8" t="b">
        <f t="shared" si="3"/>
        <v>0</v>
      </c>
      <c r="AI9" s="8" t="b">
        <f t="shared" si="3"/>
        <v>0</v>
      </c>
      <c r="AJ9" s="8" t="b">
        <f t="shared" si="3"/>
        <v>0</v>
      </c>
      <c r="AK9" s="8" t="b">
        <f t="shared" si="3"/>
        <v>0</v>
      </c>
      <c r="AL9" s="8" t="b">
        <f t="shared" si="3"/>
        <v>0</v>
      </c>
      <c r="AM9" s="8" t="b">
        <f t="shared" si="3"/>
        <v>0</v>
      </c>
      <c r="AN9" s="8" t="b">
        <f t="shared" si="3"/>
        <v>0</v>
      </c>
      <c r="AO9" s="8">
        <f>SUM(AD9:AN9)</f>
        <v>0</v>
      </c>
      <c r="AP9" s="55" t="s">
        <v>17</v>
      </c>
    </row>
    <row r="10" spans="1:43" ht="279" customHeight="1" x14ac:dyDescent="0.4">
      <c r="A10" s="65"/>
      <c r="B10" s="67"/>
      <c r="C10" s="71"/>
      <c r="D10" s="71"/>
      <c r="E10" s="71"/>
      <c r="F10" s="71"/>
      <c r="G10" s="75"/>
      <c r="H10" s="47"/>
      <c r="I10" s="47"/>
      <c r="J10" s="45"/>
      <c r="K10" s="79"/>
      <c r="L10" s="43"/>
      <c r="M10" s="43"/>
      <c r="N10" s="43"/>
      <c r="O10" s="90"/>
      <c r="P10" s="43"/>
      <c r="Q10" s="43"/>
      <c r="R10" s="43"/>
      <c r="S10" s="9"/>
      <c r="T10" s="9"/>
      <c r="U10" s="36"/>
      <c r="V10" s="36"/>
      <c r="W10" s="36"/>
      <c r="X10" s="9"/>
      <c r="Y10" s="9"/>
      <c r="Z10" s="9"/>
      <c r="AA10" s="9"/>
      <c r="AB10" s="13"/>
      <c r="AC10" s="33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6"/>
    </row>
    <row r="11" spans="1:43" s="2" customFormat="1" ht="27.95" customHeight="1" x14ac:dyDescent="0.4">
      <c r="A11" s="64">
        <v>5</v>
      </c>
      <c r="B11" s="66" t="s">
        <v>18</v>
      </c>
      <c r="C11" s="70" t="s">
        <v>43</v>
      </c>
      <c r="D11" s="70" t="s">
        <v>38</v>
      </c>
      <c r="E11" s="70" t="s">
        <v>5</v>
      </c>
      <c r="F11" s="70" t="s">
        <v>44</v>
      </c>
      <c r="G11" s="57" t="s">
        <v>54</v>
      </c>
      <c r="H11" s="46">
        <v>6681000</v>
      </c>
      <c r="I11" s="46">
        <v>3340500</v>
      </c>
      <c r="J11" s="52">
        <v>3340500</v>
      </c>
      <c r="K11" s="83" t="s">
        <v>94</v>
      </c>
      <c r="L11" s="42" t="s">
        <v>39</v>
      </c>
      <c r="M11" s="42" t="s">
        <v>130</v>
      </c>
      <c r="N11" s="42" t="s">
        <v>5</v>
      </c>
      <c r="O11" s="42" t="s">
        <v>5</v>
      </c>
      <c r="P11" s="42" t="s">
        <v>5</v>
      </c>
      <c r="Q11" s="42" t="s">
        <v>188</v>
      </c>
      <c r="R11" s="42" t="s">
        <v>5</v>
      </c>
      <c r="S11" s="15" t="s">
        <v>66</v>
      </c>
      <c r="T11" s="15" t="s">
        <v>71</v>
      </c>
      <c r="U11" s="15" t="s">
        <v>66</v>
      </c>
      <c r="V11" s="15" t="s">
        <v>66</v>
      </c>
      <c r="W11" s="15" t="s">
        <v>69</v>
      </c>
      <c r="X11" s="15" t="s">
        <v>66</v>
      </c>
      <c r="Y11" s="15" t="s">
        <v>71</v>
      </c>
      <c r="Z11" s="15" t="s">
        <v>66</v>
      </c>
      <c r="AA11" s="15" t="s">
        <v>71</v>
      </c>
      <c r="AB11" s="15" t="s">
        <v>69</v>
      </c>
      <c r="AC11" s="15" t="s">
        <v>69</v>
      </c>
      <c r="AD11" s="8">
        <f>IF(S11="HIGH",1)</f>
        <v>1</v>
      </c>
      <c r="AE11" s="8" t="b">
        <f t="shared" ref="AE11:AN11" si="4">IF(T11="HIGH",1)</f>
        <v>0</v>
      </c>
      <c r="AF11" s="8">
        <f t="shared" si="4"/>
        <v>1</v>
      </c>
      <c r="AG11" s="8">
        <f t="shared" si="4"/>
        <v>1</v>
      </c>
      <c r="AH11" s="8" t="b">
        <f t="shared" si="4"/>
        <v>0</v>
      </c>
      <c r="AI11" s="8">
        <f t="shared" si="4"/>
        <v>1</v>
      </c>
      <c r="AJ11" s="8" t="b">
        <f t="shared" si="4"/>
        <v>0</v>
      </c>
      <c r="AK11" s="8">
        <f t="shared" si="4"/>
        <v>1</v>
      </c>
      <c r="AL11" s="8" t="b">
        <f t="shared" si="4"/>
        <v>0</v>
      </c>
      <c r="AM11" s="8" t="b">
        <f t="shared" si="4"/>
        <v>0</v>
      </c>
      <c r="AN11" s="8" t="b">
        <f t="shared" si="4"/>
        <v>0</v>
      </c>
      <c r="AO11" s="8">
        <f>SUM(AD11:AN11)</f>
        <v>5</v>
      </c>
      <c r="AP11" s="55" t="s">
        <v>18</v>
      </c>
    </row>
    <row r="12" spans="1:43" ht="171" x14ac:dyDescent="0.4">
      <c r="A12" s="65"/>
      <c r="B12" s="67"/>
      <c r="C12" s="71"/>
      <c r="D12" s="71"/>
      <c r="E12" s="71"/>
      <c r="F12" s="71"/>
      <c r="G12" s="58"/>
      <c r="H12" s="47"/>
      <c r="I12" s="47"/>
      <c r="J12" s="53"/>
      <c r="K12" s="79"/>
      <c r="L12" s="43"/>
      <c r="M12" s="43"/>
      <c r="N12" s="43"/>
      <c r="O12" s="43"/>
      <c r="P12" s="43"/>
      <c r="Q12" s="43"/>
      <c r="R12" s="43"/>
      <c r="S12" s="9" t="s">
        <v>185</v>
      </c>
      <c r="T12" s="9" t="s">
        <v>186</v>
      </c>
      <c r="U12" s="9" t="s">
        <v>148</v>
      </c>
      <c r="V12" s="9" t="s">
        <v>189</v>
      </c>
      <c r="W12" s="9" t="s">
        <v>190</v>
      </c>
      <c r="X12" s="9" t="s">
        <v>213</v>
      </c>
      <c r="Y12" s="9" t="s">
        <v>205</v>
      </c>
      <c r="Z12" s="9" t="s">
        <v>187</v>
      </c>
      <c r="AA12" s="9" t="s">
        <v>191</v>
      </c>
      <c r="AB12" s="13" t="s">
        <v>126</v>
      </c>
      <c r="AC12" s="30" t="str">
        <f>$K$11</f>
        <v>700 afa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56"/>
    </row>
    <row r="13" spans="1:43" s="2" customFormat="1" ht="27.95" customHeight="1" x14ac:dyDescent="0.4">
      <c r="A13" s="64">
        <v>6</v>
      </c>
      <c r="B13" s="66" t="s">
        <v>19</v>
      </c>
      <c r="C13" s="70" t="s">
        <v>43</v>
      </c>
      <c r="D13" s="70" t="s">
        <v>38</v>
      </c>
      <c r="E13" s="70" t="s">
        <v>39</v>
      </c>
      <c r="F13" s="70" t="s">
        <v>44</v>
      </c>
      <c r="G13" s="57" t="s">
        <v>55</v>
      </c>
      <c r="H13" s="46">
        <v>1379300</v>
      </c>
      <c r="I13" s="46">
        <v>0</v>
      </c>
      <c r="J13" s="44">
        <f>H13</f>
        <v>1379300</v>
      </c>
      <c r="K13" s="78" t="s">
        <v>93</v>
      </c>
      <c r="L13" s="42" t="s">
        <v>39</v>
      </c>
      <c r="M13" s="42" t="s">
        <v>130</v>
      </c>
      <c r="N13" s="42" t="s">
        <v>5</v>
      </c>
      <c r="O13" s="42" t="s">
        <v>5</v>
      </c>
      <c r="P13" s="42" t="s">
        <v>5</v>
      </c>
      <c r="Q13" s="42" t="s">
        <v>5</v>
      </c>
      <c r="R13" s="42" t="s">
        <v>5</v>
      </c>
      <c r="S13" s="15" t="s">
        <v>66</v>
      </c>
      <c r="T13" s="15" t="s">
        <v>69</v>
      </c>
      <c r="U13" s="15" t="s">
        <v>66</v>
      </c>
      <c r="V13" s="15" t="s">
        <v>66</v>
      </c>
      <c r="W13" s="15" t="s">
        <v>71</v>
      </c>
      <c r="X13" s="15" t="s">
        <v>66</v>
      </c>
      <c r="Y13" s="15" t="s">
        <v>71</v>
      </c>
      <c r="Z13" s="15" t="s">
        <v>66</v>
      </c>
      <c r="AA13" s="15" t="s">
        <v>71</v>
      </c>
      <c r="AB13" s="15" t="s">
        <v>69</v>
      </c>
      <c r="AC13" s="15" t="s">
        <v>69</v>
      </c>
      <c r="AD13" s="8">
        <f>IF(S13="HIGH",1)</f>
        <v>1</v>
      </c>
      <c r="AE13" s="8" t="b">
        <f t="shared" ref="AE13:AN13" si="5">IF(T13="HIGH",1)</f>
        <v>0</v>
      </c>
      <c r="AF13" s="8">
        <f t="shared" si="5"/>
        <v>1</v>
      </c>
      <c r="AG13" s="8">
        <f t="shared" si="5"/>
        <v>1</v>
      </c>
      <c r="AH13" s="8" t="b">
        <f t="shared" si="5"/>
        <v>0</v>
      </c>
      <c r="AI13" s="8">
        <f t="shared" si="5"/>
        <v>1</v>
      </c>
      <c r="AJ13" s="8" t="b">
        <f t="shared" si="5"/>
        <v>0</v>
      </c>
      <c r="AK13" s="8">
        <f t="shared" si="5"/>
        <v>1</v>
      </c>
      <c r="AL13" s="8" t="b">
        <f t="shared" si="5"/>
        <v>0</v>
      </c>
      <c r="AM13" s="8" t="b">
        <f t="shared" si="5"/>
        <v>0</v>
      </c>
      <c r="AN13" s="8" t="b">
        <f t="shared" si="5"/>
        <v>0</v>
      </c>
      <c r="AO13" s="8">
        <f>SUM(AD13:AN13)</f>
        <v>5</v>
      </c>
      <c r="AP13" s="55" t="s">
        <v>19</v>
      </c>
    </row>
    <row r="14" spans="1:43" ht="171" x14ac:dyDescent="0.4">
      <c r="A14" s="65"/>
      <c r="B14" s="67"/>
      <c r="C14" s="71"/>
      <c r="D14" s="71"/>
      <c r="E14" s="71"/>
      <c r="F14" s="71"/>
      <c r="G14" s="58"/>
      <c r="H14" s="47"/>
      <c r="I14" s="47"/>
      <c r="J14" s="45"/>
      <c r="K14" s="79"/>
      <c r="L14" s="43"/>
      <c r="M14" s="43"/>
      <c r="N14" s="43"/>
      <c r="O14" s="43"/>
      <c r="P14" s="43"/>
      <c r="Q14" s="43"/>
      <c r="R14" s="43"/>
      <c r="S14" s="11" t="s">
        <v>178</v>
      </c>
      <c r="T14" s="11" t="s">
        <v>179</v>
      </c>
      <c r="U14" s="11" t="s">
        <v>184</v>
      </c>
      <c r="V14" s="11" t="s">
        <v>183</v>
      </c>
      <c r="W14" s="11" t="s">
        <v>182</v>
      </c>
      <c r="X14" s="11" t="s">
        <v>180</v>
      </c>
      <c r="Y14" s="11" t="s">
        <v>206</v>
      </c>
      <c r="Z14" s="11" t="s">
        <v>181</v>
      </c>
      <c r="AA14" s="11" t="s">
        <v>191</v>
      </c>
      <c r="AB14" s="13" t="s">
        <v>126</v>
      </c>
      <c r="AC14" s="34" t="str">
        <f>$K$13</f>
        <v>70 afa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56"/>
    </row>
    <row r="15" spans="1:43" s="2" customFormat="1" ht="45.95" customHeight="1" x14ac:dyDescent="0.4">
      <c r="A15" s="64">
        <v>7</v>
      </c>
      <c r="B15" s="66" t="s">
        <v>20</v>
      </c>
      <c r="C15" s="70" t="s">
        <v>24</v>
      </c>
      <c r="D15" s="70" t="s">
        <v>56</v>
      </c>
      <c r="E15" s="70" t="s">
        <v>39</v>
      </c>
      <c r="F15" s="70" t="s">
        <v>45</v>
      </c>
      <c r="G15" s="72" t="s">
        <v>57</v>
      </c>
      <c r="H15" s="46">
        <v>2500000</v>
      </c>
      <c r="I15" s="46">
        <v>0</v>
      </c>
      <c r="J15" s="44">
        <v>2500000</v>
      </c>
      <c r="K15" s="78" t="s">
        <v>82</v>
      </c>
      <c r="L15" s="42" t="s">
        <v>5</v>
      </c>
      <c r="M15" s="42" t="s">
        <v>130</v>
      </c>
      <c r="N15" s="42" t="s">
        <v>5</v>
      </c>
      <c r="O15" s="42" t="s">
        <v>5</v>
      </c>
      <c r="P15" s="42" t="s">
        <v>5</v>
      </c>
      <c r="Q15" s="42" t="s">
        <v>5</v>
      </c>
      <c r="R15" s="42" t="s">
        <v>5</v>
      </c>
      <c r="S15" s="15" t="s">
        <v>66</v>
      </c>
      <c r="T15" s="15" t="s">
        <v>71</v>
      </c>
      <c r="U15" s="15" t="s">
        <v>66</v>
      </c>
      <c r="V15" s="15" t="s">
        <v>66</v>
      </c>
      <c r="W15" s="15" t="s">
        <v>66</v>
      </c>
      <c r="X15" s="15" t="s">
        <v>66</v>
      </c>
      <c r="Y15" s="15" t="s">
        <v>66</v>
      </c>
      <c r="Z15" s="15" t="s">
        <v>66</v>
      </c>
      <c r="AA15" s="15" t="s">
        <v>66</v>
      </c>
      <c r="AB15" s="15" t="s">
        <v>69</v>
      </c>
      <c r="AC15" s="15" t="s">
        <v>66</v>
      </c>
      <c r="AD15" s="8">
        <f>IF(S15="HIGH",1)</f>
        <v>1</v>
      </c>
      <c r="AE15" s="8" t="b">
        <f t="shared" ref="AE15:AN15" si="6">IF(T15="HIGH",1)</f>
        <v>0</v>
      </c>
      <c r="AF15" s="8">
        <f t="shared" si="6"/>
        <v>1</v>
      </c>
      <c r="AG15" s="8">
        <f t="shared" si="6"/>
        <v>1</v>
      </c>
      <c r="AH15" s="8">
        <f t="shared" si="6"/>
        <v>1</v>
      </c>
      <c r="AI15" s="8">
        <f t="shared" si="6"/>
        <v>1</v>
      </c>
      <c r="AJ15" s="8">
        <f t="shared" si="6"/>
        <v>1</v>
      </c>
      <c r="AK15" s="8">
        <f t="shared" si="6"/>
        <v>1</v>
      </c>
      <c r="AL15" s="8">
        <f t="shared" si="6"/>
        <v>1</v>
      </c>
      <c r="AM15" s="8" t="b">
        <f t="shared" si="6"/>
        <v>0</v>
      </c>
      <c r="AN15" s="8">
        <f t="shared" si="6"/>
        <v>1</v>
      </c>
      <c r="AO15" s="8">
        <f>SUM(AD15:AN15)</f>
        <v>9</v>
      </c>
      <c r="AP15" s="55" t="s">
        <v>20</v>
      </c>
    </row>
    <row r="16" spans="1:43" ht="171" x14ac:dyDescent="0.4">
      <c r="A16" s="65"/>
      <c r="B16" s="67"/>
      <c r="C16" s="71"/>
      <c r="D16" s="71"/>
      <c r="E16" s="71"/>
      <c r="F16" s="71"/>
      <c r="G16" s="73"/>
      <c r="H16" s="47"/>
      <c r="I16" s="47"/>
      <c r="J16" s="45"/>
      <c r="K16" s="79"/>
      <c r="L16" s="43"/>
      <c r="M16" s="43"/>
      <c r="N16" s="43"/>
      <c r="O16" s="43"/>
      <c r="P16" s="43"/>
      <c r="Q16" s="43"/>
      <c r="R16" s="43"/>
      <c r="S16" s="9" t="s">
        <v>67</v>
      </c>
      <c r="T16" s="9" t="s">
        <v>207</v>
      </c>
      <c r="U16" s="9" t="s">
        <v>176</v>
      </c>
      <c r="V16" s="9" t="s">
        <v>172</v>
      </c>
      <c r="W16" s="9" t="s">
        <v>177</v>
      </c>
      <c r="X16" s="9" t="s">
        <v>174</v>
      </c>
      <c r="Y16" s="9" t="s">
        <v>111</v>
      </c>
      <c r="Z16" s="9" t="s">
        <v>192</v>
      </c>
      <c r="AA16" s="9" t="s">
        <v>175</v>
      </c>
      <c r="AB16" s="13" t="s">
        <v>126</v>
      </c>
      <c r="AC16" s="31" t="str">
        <f>$K$15</f>
        <v>20,000 afa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56"/>
    </row>
    <row r="17" spans="1:282" s="2" customFormat="1" ht="38.1" customHeight="1" x14ac:dyDescent="0.4">
      <c r="A17" s="64">
        <v>8</v>
      </c>
      <c r="B17" s="66" t="s">
        <v>21</v>
      </c>
      <c r="C17" s="68" t="s">
        <v>24</v>
      </c>
      <c r="D17" s="70" t="s">
        <v>58</v>
      </c>
      <c r="E17" s="70" t="s">
        <v>39</v>
      </c>
      <c r="F17" s="70" t="s">
        <v>25</v>
      </c>
      <c r="G17" s="74" t="s">
        <v>59</v>
      </c>
      <c r="H17" s="46">
        <f>SUM(I17,J17)</f>
        <v>621862.5</v>
      </c>
      <c r="I17" s="46">
        <v>29612.5</v>
      </c>
      <c r="J17" s="44">
        <v>592250</v>
      </c>
      <c r="K17" s="84" t="s">
        <v>87</v>
      </c>
      <c r="L17" s="42" t="s">
        <v>5</v>
      </c>
      <c r="M17" s="42" t="s">
        <v>75</v>
      </c>
      <c r="N17" s="42" t="s">
        <v>5</v>
      </c>
      <c r="O17" s="42" t="s">
        <v>5</v>
      </c>
      <c r="P17" s="42" t="s">
        <v>5</v>
      </c>
      <c r="Q17" s="42" t="s">
        <v>5</v>
      </c>
      <c r="R17" s="42" t="s">
        <v>5</v>
      </c>
      <c r="S17" s="15" t="s">
        <v>66</v>
      </c>
      <c r="T17" s="15" t="s">
        <v>69</v>
      </c>
      <c r="U17" s="15" t="s">
        <v>66</v>
      </c>
      <c r="V17" s="15" t="s">
        <v>66</v>
      </c>
      <c r="W17" s="15" t="s">
        <v>69</v>
      </c>
      <c r="X17" s="15" t="s">
        <v>66</v>
      </c>
      <c r="Y17" s="15" t="s">
        <v>69</v>
      </c>
      <c r="Z17" s="15" t="s">
        <v>71</v>
      </c>
      <c r="AA17" s="15" t="s">
        <v>66</v>
      </c>
      <c r="AB17" s="15" t="s">
        <v>69</v>
      </c>
      <c r="AC17" s="15" t="s">
        <v>69</v>
      </c>
      <c r="AD17" s="8">
        <f>IF(S17="HIGH",1)</f>
        <v>1</v>
      </c>
      <c r="AE17" s="8" t="b">
        <f t="shared" ref="AE17:AN17" si="7">IF(T17="HIGH",1)</f>
        <v>0</v>
      </c>
      <c r="AF17" s="8">
        <f t="shared" si="7"/>
        <v>1</v>
      </c>
      <c r="AG17" s="8">
        <f t="shared" si="7"/>
        <v>1</v>
      </c>
      <c r="AH17" s="8" t="b">
        <f t="shared" si="7"/>
        <v>0</v>
      </c>
      <c r="AI17" s="8">
        <f t="shared" si="7"/>
        <v>1</v>
      </c>
      <c r="AJ17" s="8" t="b">
        <f t="shared" si="7"/>
        <v>0</v>
      </c>
      <c r="AK17" s="8" t="b">
        <f t="shared" si="7"/>
        <v>0</v>
      </c>
      <c r="AL17" s="8">
        <f t="shared" si="7"/>
        <v>1</v>
      </c>
      <c r="AM17" s="8" t="b">
        <f t="shared" si="7"/>
        <v>0</v>
      </c>
      <c r="AN17" s="8" t="b">
        <f t="shared" si="7"/>
        <v>0</v>
      </c>
      <c r="AO17" s="8">
        <f>SUM(AD17:AN17)</f>
        <v>5</v>
      </c>
      <c r="AP17" s="55" t="s">
        <v>21</v>
      </c>
    </row>
    <row r="18" spans="1:282" ht="390.95" customHeight="1" x14ac:dyDescent="0.4">
      <c r="A18" s="65"/>
      <c r="B18" s="67"/>
      <c r="C18" s="69"/>
      <c r="D18" s="71"/>
      <c r="E18" s="71"/>
      <c r="F18" s="71"/>
      <c r="G18" s="75"/>
      <c r="H18" s="46"/>
      <c r="I18" s="46"/>
      <c r="J18" s="63"/>
      <c r="K18" s="85"/>
      <c r="L18" s="43"/>
      <c r="M18" s="43"/>
      <c r="N18" s="43"/>
      <c r="O18" s="43"/>
      <c r="P18" s="43"/>
      <c r="Q18" s="43"/>
      <c r="R18" s="43"/>
      <c r="S18" s="9" t="s">
        <v>204</v>
      </c>
      <c r="T18" s="9" t="s">
        <v>138</v>
      </c>
      <c r="U18" s="9" t="s">
        <v>193</v>
      </c>
      <c r="V18" s="9" t="s">
        <v>172</v>
      </c>
      <c r="W18" s="9" t="s">
        <v>169</v>
      </c>
      <c r="X18" s="9" t="s">
        <v>170</v>
      </c>
      <c r="Y18" s="9" t="s">
        <v>173</v>
      </c>
      <c r="Z18" s="9" t="s">
        <v>171</v>
      </c>
      <c r="AA18" s="9" t="s">
        <v>168</v>
      </c>
      <c r="AB18" s="13" t="s">
        <v>126</v>
      </c>
      <c r="AC18" s="32" t="str">
        <f>K$17</f>
        <v>None provided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56"/>
    </row>
    <row r="19" spans="1:282" s="2" customFormat="1" ht="27.95" customHeight="1" x14ac:dyDescent="0.4">
      <c r="A19" s="64">
        <v>9</v>
      </c>
      <c r="B19" s="66" t="s">
        <v>34</v>
      </c>
      <c r="C19" s="70" t="s">
        <v>24</v>
      </c>
      <c r="D19" s="70" t="s">
        <v>68</v>
      </c>
      <c r="E19" s="70" t="s">
        <v>39</v>
      </c>
      <c r="F19" s="70" t="s">
        <v>47</v>
      </c>
      <c r="G19" s="57" t="s">
        <v>60</v>
      </c>
      <c r="H19" s="46">
        <v>375000</v>
      </c>
      <c r="I19" s="46">
        <v>0</v>
      </c>
      <c r="J19" s="44">
        <v>375000</v>
      </c>
      <c r="K19" s="78" t="s">
        <v>96</v>
      </c>
      <c r="L19" s="42" t="s">
        <v>5</v>
      </c>
      <c r="M19" s="42" t="s">
        <v>75</v>
      </c>
      <c r="N19" s="42" t="s">
        <v>5</v>
      </c>
      <c r="O19" s="42" t="s">
        <v>5</v>
      </c>
      <c r="P19" s="42" t="s">
        <v>5</v>
      </c>
      <c r="Q19" s="42" t="s">
        <v>5</v>
      </c>
      <c r="R19" s="42" t="s">
        <v>5</v>
      </c>
      <c r="S19" s="15" t="s">
        <v>66</v>
      </c>
      <c r="T19" s="15" t="s">
        <v>69</v>
      </c>
      <c r="U19" s="15" t="s">
        <v>66</v>
      </c>
      <c r="V19" s="15" t="s">
        <v>66</v>
      </c>
      <c r="W19" s="15" t="s">
        <v>66</v>
      </c>
      <c r="X19" s="15" t="s">
        <v>66</v>
      </c>
      <c r="Y19" s="15" t="s">
        <v>71</v>
      </c>
      <c r="Z19" s="15" t="s">
        <v>71</v>
      </c>
      <c r="AA19" s="15" t="s">
        <v>66</v>
      </c>
      <c r="AB19" s="15" t="s">
        <v>69</v>
      </c>
      <c r="AC19" s="15" t="s">
        <v>69</v>
      </c>
      <c r="AD19" s="8">
        <f>IF(S19="HIGH",1)</f>
        <v>1</v>
      </c>
      <c r="AE19" s="8" t="b">
        <f t="shared" ref="AE19:AN19" si="8">IF(T19="HIGH",1)</f>
        <v>0</v>
      </c>
      <c r="AF19" s="8">
        <f t="shared" si="8"/>
        <v>1</v>
      </c>
      <c r="AG19" s="8">
        <f t="shared" si="8"/>
        <v>1</v>
      </c>
      <c r="AH19" s="8">
        <f t="shared" si="8"/>
        <v>1</v>
      </c>
      <c r="AI19" s="8">
        <f t="shared" si="8"/>
        <v>1</v>
      </c>
      <c r="AJ19" s="8" t="b">
        <f t="shared" si="8"/>
        <v>0</v>
      </c>
      <c r="AK19" s="8" t="b">
        <f t="shared" si="8"/>
        <v>0</v>
      </c>
      <c r="AL19" s="8">
        <f t="shared" si="8"/>
        <v>1</v>
      </c>
      <c r="AM19" s="8" t="b">
        <f t="shared" si="8"/>
        <v>0</v>
      </c>
      <c r="AN19" s="8" t="b">
        <f t="shared" si="8"/>
        <v>0</v>
      </c>
      <c r="AO19" s="8">
        <f>SUM(AD19:AN19)</f>
        <v>6</v>
      </c>
      <c r="AP19" s="55" t="s">
        <v>34</v>
      </c>
    </row>
    <row r="20" spans="1:282" s="6" customFormat="1" ht="183.95" customHeight="1" x14ac:dyDescent="0.35">
      <c r="A20" s="65"/>
      <c r="B20" s="67"/>
      <c r="C20" s="71"/>
      <c r="D20" s="71"/>
      <c r="E20" s="71"/>
      <c r="F20" s="71"/>
      <c r="G20" s="58"/>
      <c r="H20" s="47"/>
      <c r="I20" s="47"/>
      <c r="J20" s="45"/>
      <c r="K20" s="86"/>
      <c r="L20" s="43"/>
      <c r="M20" s="43"/>
      <c r="N20" s="43"/>
      <c r="O20" s="43"/>
      <c r="P20" s="43"/>
      <c r="Q20" s="43"/>
      <c r="R20" s="43"/>
      <c r="S20" s="5" t="s">
        <v>67</v>
      </c>
      <c r="T20" s="9" t="s">
        <v>138</v>
      </c>
      <c r="U20" s="5" t="s">
        <v>167</v>
      </c>
      <c r="V20" s="5" t="s">
        <v>141</v>
      </c>
      <c r="W20" s="5" t="s">
        <v>164</v>
      </c>
      <c r="X20" s="5" t="s">
        <v>162</v>
      </c>
      <c r="Y20" s="5" t="s">
        <v>166</v>
      </c>
      <c r="Z20" s="5" t="s">
        <v>165</v>
      </c>
      <c r="AA20" s="5" t="s">
        <v>163</v>
      </c>
      <c r="AB20" s="13" t="s">
        <v>126</v>
      </c>
      <c r="AC20" s="35" t="str">
        <f>K19</f>
        <v>596 afa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62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</row>
    <row r="21" spans="1:282" x14ac:dyDescent="0.4">
      <c r="A21" s="64">
        <v>10</v>
      </c>
      <c r="B21" s="66" t="s">
        <v>35</v>
      </c>
      <c r="C21" s="70" t="s">
        <v>48</v>
      </c>
      <c r="D21" s="70" t="s">
        <v>61</v>
      </c>
      <c r="E21" s="70" t="s">
        <v>39</v>
      </c>
      <c r="F21" s="70" t="s">
        <v>44</v>
      </c>
      <c r="G21" s="57" t="s">
        <v>62</v>
      </c>
      <c r="H21" s="46">
        <v>300000</v>
      </c>
      <c r="I21" s="46">
        <v>100000</v>
      </c>
      <c r="J21" s="44">
        <v>200000</v>
      </c>
      <c r="K21" s="78" t="s">
        <v>158</v>
      </c>
      <c r="L21" s="42" t="s">
        <v>39</v>
      </c>
      <c r="M21" s="42" t="s">
        <v>95</v>
      </c>
      <c r="N21" s="42" t="s">
        <v>5</v>
      </c>
      <c r="O21" s="42" t="s">
        <v>5</v>
      </c>
      <c r="P21" s="42" t="s">
        <v>5</v>
      </c>
      <c r="Q21" s="42" t="s">
        <v>5</v>
      </c>
      <c r="R21" s="42" t="s">
        <v>5</v>
      </c>
      <c r="S21" s="15" t="s">
        <v>66</v>
      </c>
      <c r="T21" s="15" t="s">
        <v>69</v>
      </c>
      <c r="U21" s="15" t="s">
        <v>66</v>
      </c>
      <c r="V21" s="15" t="s">
        <v>66</v>
      </c>
      <c r="W21" s="15" t="s">
        <v>66</v>
      </c>
      <c r="X21" s="15" t="s">
        <v>71</v>
      </c>
      <c r="Y21" s="15" t="s">
        <v>71</v>
      </c>
      <c r="Z21" s="15" t="s">
        <v>66</v>
      </c>
      <c r="AA21" s="15" t="s">
        <v>66</v>
      </c>
      <c r="AB21" s="15" t="s">
        <v>69</v>
      </c>
      <c r="AC21" s="15" t="s">
        <v>69</v>
      </c>
      <c r="AD21" s="8">
        <f>IF(S21="HIGH",1)</f>
        <v>1</v>
      </c>
      <c r="AE21" s="8" t="b">
        <f t="shared" ref="AE21:AM21" si="9">IF(T21="HIGH",1)</f>
        <v>0</v>
      </c>
      <c r="AF21" s="8">
        <f t="shared" si="9"/>
        <v>1</v>
      </c>
      <c r="AG21" s="8">
        <f t="shared" si="9"/>
        <v>1</v>
      </c>
      <c r="AH21" s="8">
        <f t="shared" si="9"/>
        <v>1</v>
      </c>
      <c r="AI21" s="8" t="b">
        <f t="shared" si="9"/>
        <v>0</v>
      </c>
      <c r="AJ21" s="8" t="b">
        <f t="shared" si="9"/>
        <v>0</v>
      </c>
      <c r="AK21" s="8">
        <f t="shared" si="9"/>
        <v>1</v>
      </c>
      <c r="AL21" s="8">
        <f>IF(AA21="HIGH",1)</f>
        <v>1</v>
      </c>
      <c r="AM21" s="8" t="b">
        <f t="shared" si="9"/>
        <v>0</v>
      </c>
      <c r="AN21" s="8" t="b">
        <f>IF(AC21="HIGH",1)</f>
        <v>0</v>
      </c>
      <c r="AO21" s="8">
        <f>SUM(AD21:AN21)</f>
        <v>6</v>
      </c>
      <c r="AP21" s="55" t="s">
        <v>35</v>
      </c>
    </row>
    <row r="22" spans="1:282" ht="131.25" x14ac:dyDescent="0.35">
      <c r="A22" s="65"/>
      <c r="B22" s="67"/>
      <c r="C22" s="71"/>
      <c r="D22" s="71"/>
      <c r="E22" s="71"/>
      <c r="F22" s="71"/>
      <c r="G22" s="58"/>
      <c r="H22" s="47"/>
      <c r="I22" s="47"/>
      <c r="J22" s="45"/>
      <c r="K22" s="86"/>
      <c r="L22" s="43"/>
      <c r="M22" s="43"/>
      <c r="N22" s="43"/>
      <c r="O22" s="43"/>
      <c r="P22" s="43"/>
      <c r="Q22" s="43"/>
      <c r="R22" s="43"/>
      <c r="S22" s="5" t="s">
        <v>67</v>
      </c>
      <c r="T22" s="5" t="s">
        <v>118</v>
      </c>
      <c r="U22" s="5" t="s">
        <v>161</v>
      </c>
      <c r="V22" s="5" t="s">
        <v>128</v>
      </c>
      <c r="W22" s="5" t="s">
        <v>159</v>
      </c>
      <c r="X22" s="9" t="s">
        <v>143</v>
      </c>
      <c r="Y22" s="9" t="s">
        <v>144</v>
      </c>
      <c r="Z22" s="5" t="s">
        <v>160</v>
      </c>
      <c r="AA22" s="5" t="s">
        <v>157</v>
      </c>
      <c r="AB22" s="13" t="s">
        <v>126</v>
      </c>
      <c r="AC22" s="35" t="str">
        <f>K21</f>
        <v>Unclear, but at least 250 af (if implemented)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62"/>
    </row>
    <row r="23" spans="1:282" ht="27.95" customHeight="1" x14ac:dyDescent="0.4">
      <c r="A23" s="64">
        <v>11</v>
      </c>
      <c r="B23" s="66" t="s">
        <v>36</v>
      </c>
      <c r="C23" s="70" t="s">
        <v>27</v>
      </c>
      <c r="D23" s="70" t="s">
        <v>56</v>
      </c>
      <c r="E23" s="70" t="s">
        <v>5</v>
      </c>
      <c r="F23" s="70" t="s">
        <v>44</v>
      </c>
      <c r="G23" s="57" t="s">
        <v>63</v>
      </c>
      <c r="H23" s="46">
        <v>511000</v>
      </c>
      <c r="I23" s="46">
        <v>24000</v>
      </c>
      <c r="J23" s="44">
        <v>487000</v>
      </c>
      <c r="K23" s="87" t="s">
        <v>83</v>
      </c>
      <c r="L23" s="42" t="s">
        <v>5</v>
      </c>
      <c r="M23" s="42" t="s">
        <v>130</v>
      </c>
      <c r="N23" s="42" t="s">
        <v>5</v>
      </c>
      <c r="O23" s="42" t="s">
        <v>5</v>
      </c>
      <c r="P23" s="42" t="s">
        <v>5</v>
      </c>
      <c r="Q23" s="42" t="s">
        <v>5</v>
      </c>
      <c r="R23" s="42" t="s">
        <v>5</v>
      </c>
      <c r="S23" s="15" t="s">
        <v>66</v>
      </c>
      <c r="T23" s="15" t="s">
        <v>69</v>
      </c>
      <c r="U23" s="15" t="s">
        <v>66</v>
      </c>
      <c r="V23" s="15" t="s">
        <v>66</v>
      </c>
      <c r="W23" s="15" t="s">
        <v>71</v>
      </c>
      <c r="X23" s="15" t="s">
        <v>66</v>
      </c>
      <c r="Y23" s="15" t="s">
        <v>66</v>
      </c>
      <c r="Z23" s="15" t="s">
        <v>71</v>
      </c>
      <c r="AA23" s="15" t="s">
        <v>66</v>
      </c>
      <c r="AB23" s="15" t="s">
        <v>69</v>
      </c>
      <c r="AC23" s="15" t="s">
        <v>66</v>
      </c>
      <c r="AD23" s="8">
        <f>IF(S23="HIGH",1)</f>
        <v>1</v>
      </c>
      <c r="AE23" s="8" t="b">
        <f t="shared" ref="AE23:AN23" si="10">IF(T23="HIGH",1)</f>
        <v>0</v>
      </c>
      <c r="AF23" s="8">
        <f t="shared" si="10"/>
        <v>1</v>
      </c>
      <c r="AG23" s="8">
        <f t="shared" si="10"/>
        <v>1</v>
      </c>
      <c r="AH23" s="8" t="b">
        <f t="shared" si="10"/>
        <v>0</v>
      </c>
      <c r="AI23" s="8">
        <f t="shared" si="10"/>
        <v>1</v>
      </c>
      <c r="AJ23" s="8">
        <f t="shared" si="10"/>
        <v>1</v>
      </c>
      <c r="AK23" s="8" t="b">
        <f t="shared" si="10"/>
        <v>0</v>
      </c>
      <c r="AL23" s="8">
        <f t="shared" si="10"/>
        <v>1</v>
      </c>
      <c r="AM23" s="8" t="b">
        <f t="shared" si="10"/>
        <v>0</v>
      </c>
      <c r="AN23" s="8">
        <f t="shared" si="10"/>
        <v>1</v>
      </c>
      <c r="AO23" s="8">
        <f>SUM(AD23:AN23)</f>
        <v>7</v>
      </c>
      <c r="AP23" s="55" t="s">
        <v>36</v>
      </c>
    </row>
    <row r="24" spans="1:282" ht="171" x14ac:dyDescent="0.35">
      <c r="A24" s="65"/>
      <c r="B24" s="67"/>
      <c r="C24" s="71"/>
      <c r="D24" s="71"/>
      <c r="E24" s="71"/>
      <c r="F24" s="71"/>
      <c r="G24" s="58"/>
      <c r="H24" s="47"/>
      <c r="I24" s="47"/>
      <c r="J24" s="45"/>
      <c r="K24" s="88"/>
      <c r="L24" s="43"/>
      <c r="M24" s="43"/>
      <c r="N24" s="43"/>
      <c r="O24" s="43"/>
      <c r="P24" s="43"/>
      <c r="Q24" s="43"/>
      <c r="R24" s="43"/>
      <c r="S24" s="5" t="s">
        <v>150</v>
      </c>
      <c r="T24" s="5" t="s">
        <v>153</v>
      </c>
      <c r="U24" s="5" t="s">
        <v>194</v>
      </c>
      <c r="V24" s="5" t="s">
        <v>154</v>
      </c>
      <c r="W24" s="5" t="s">
        <v>152</v>
      </c>
      <c r="X24" s="5" t="s">
        <v>195</v>
      </c>
      <c r="Y24" s="5" t="s">
        <v>111</v>
      </c>
      <c r="Z24" s="5" t="s">
        <v>155</v>
      </c>
      <c r="AA24" s="5" t="s">
        <v>151</v>
      </c>
      <c r="AB24" s="13" t="s">
        <v>76</v>
      </c>
      <c r="AC24" s="35" t="str">
        <f>K23</f>
        <v>4,000 afa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62"/>
    </row>
    <row r="25" spans="1:282" ht="27.95" customHeight="1" x14ac:dyDescent="0.4">
      <c r="A25" s="64">
        <v>12</v>
      </c>
      <c r="B25" s="66" t="s">
        <v>64</v>
      </c>
      <c r="C25" s="70" t="s">
        <v>48</v>
      </c>
      <c r="D25" s="70" t="s">
        <v>61</v>
      </c>
      <c r="E25" s="70" t="s">
        <v>39</v>
      </c>
      <c r="F25" s="70" t="s">
        <v>44</v>
      </c>
      <c r="G25" s="57" t="s">
        <v>62</v>
      </c>
      <c r="H25" s="46">
        <v>570000</v>
      </c>
      <c r="I25" s="78">
        <v>190000</v>
      </c>
      <c r="J25" s="44">
        <v>380000</v>
      </c>
      <c r="K25" s="87" t="s">
        <v>97</v>
      </c>
      <c r="L25" s="42" t="s">
        <v>39</v>
      </c>
      <c r="M25" s="42" t="s">
        <v>95</v>
      </c>
      <c r="N25" s="42" t="s">
        <v>5</v>
      </c>
      <c r="O25" s="42" t="s">
        <v>5</v>
      </c>
      <c r="P25" s="42" t="s">
        <v>5</v>
      </c>
      <c r="Q25" s="42" t="s">
        <v>5</v>
      </c>
      <c r="R25" s="42" t="s">
        <v>5</v>
      </c>
      <c r="S25" s="15" t="s">
        <v>66</v>
      </c>
      <c r="T25" s="15" t="s">
        <v>69</v>
      </c>
      <c r="U25" s="15" t="s">
        <v>66</v>
      </c>
      <c r="V25" s="15" t="s">
        <v>66</v>
      </c>
      <c r="W25" s="15" t="s">
        <v>66</v>
      </c>
      <c r="X25" s="15" t="s">
        <v>71</v>
      </c>
      <c r="Y25" s="15" t="s">
        <v>69</v>
      </c>
      <c r="Z25" s="15" t="s">
        <v>71</v>
      </c>
      <c r="AA25" s="15" t="s">
        <v>66</v>
      </c>
      <c r="AB25" s="15" t="s">
        <v>69</v>
      </c>
      <c r="AC25" s="15" t="s">
        <v>69</v>
      </c>
      <c r="AD25" s="8">
        <f>IF(S25="HIGH",1)</f>
        <v>1</v>
      </c>
      <c r="AE25" s="8" t="b">
        <f t="shared" ref="AE25:AN25" si="11">IF(T25="HIGH",1)</f>
        <v>0</v>
      </c>
      <c r="AF25" s="8">
        <f t="shared" si="11"/>
        <v>1</v>
      </c>
      <c r="AG25" s="8">
        <f t="shared" si="11"/>
        <v>1</v>
      </c>
      <c r="AH25" s="8">
        <f t="shared" si="11"/>
        <v>1</v>
      </c>
      <c r="AI25" s="8" t="b">
        <f t="shared" si="11"/>
        <v>0</v>
      </c>
      <c r="AJ25" s="8" t="b">
        <f t="shared" si="11"/>
        <v>0</v>
      </c>
      <c r="AK25" s="8" t="b">
        <f t="shared" si="11"/>
        <v>0</v>
      </c>
      <c r="AL25" s="8">
        <f t="shared" si="11"/>
        <v>1</v>
      </c>
      <c r="AM25" s="8" t="b">
        <f t="shared" si="11"/>
        <v>0</v>
      </c>
      <c r="AN25" s="8" t="b">
        <f t="shared" si="11"/>
        <v>0</v>
      </c>
      <c r="AO25" s="8">
        <f>SUM(AD25:AN25)</f>
        <v>5</v>
      </c>
      <c r="AP25" s="55" t="s">
        <v>64</v>
      </c>
    </row>
    <row r="26" spans="1:282" ht="142.5" x14ac:dyDescent="0.35">
      <c r="A26" s="65"/>
      <c r="B26" s="67"/>
      <c r="C26" s="71"/>
      <c r="D26" s="71"/>
      <c r="E26" s="71"/>
      <c r="F26" s="71"/>
      <c r="G26" s="58"/>
      <c r="H26" s="47"/>
      <c r="I26" s="86"/>
      <c r="J26" s="45"/>
      <c r="K26" s="88"/>
      <c r="L26" s="43"/>
      <c r="M26" s="43"/>
      <c r="N26" s="43"/>
      <c r="O26" s="43"/>
      <c r="P26" s="43"/>
      <c r="Q26" s="43"/>
      <c r="R26" s="43"/>
      <c r="S26" s="9" t="s">
        <v>196</v>
      </c>
      <c r="T26" s="9" t="s">
        <v>142</v>
      </c>
      <c r="U26" s="9" t="s">
        <v>148</v>
      </c>
      <c r="V26" s="9" t="s">
        <v>128</v>
      </c>
      <c r="W26" s="5" t="s">
        <v>146</v>
      </c>
      <c r="X26" s="9" t="s">
        <v>143</v>
      </c>
      <c r="Y26" s="9" t="s">
        <v>144</v>
      </c>
      <c r="Z26" s="9" t="s">
        <v>147</v>
      </c>
      <c r="AA26" s="9" t="s">
        <v>145</v>
      </c>
      <c r="AB26" s="9" t="s">
        <v>149</v>
      </c>
      <c r="AC26" s="31" t="str">
        <f>K25</f>
        <v>500 - 1,000 afa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62"/>
    </row>
    <row r="27" spans="1:282" ht="27.95" customHeight="1" x14ac:dyDescent="0.4">
      <c r="A27" s="64">
        <v>13</v>
      </c>
      <c r="B27" s="66" t="s">
        <v>84</v>
      </c>
      <c r="C27" s="70" t="s">
        <v>85</v>
      </c>
      <c r="D27" s="70" t="s">
        <v>197</v>
      </c>
      <c r="E27" s="70" t="s">
        <v>77</v>
      </c>
      <c r="F27" s="70" t="s">
        <v>44</v>
      </c>
      <c r="G27" s="68" t="s">
        <v>86</v>
      </c>
      <c r="H27" s="46">
        <v>1337214</v>
      </c>
      <c r="I27" s="46">
        <v>0</v>
      </c>
      <c r="J27" s="44">
        <v>1337214</v>
      </c>
      <c r="K27" s="87" t="s">
        <v>87</v>
      </c>
      <c r="L27" s="42" t="s">
        <v>39</v>
      </c>
      <c r="M27" s="42" t="s">
        <v>130</v>
      </c>
      <c r="N27" s="42" t="s">
        <v>5</v>
      </c>
      <c r="O27" s="89" t="s">
        <v>39</v>
      </c>
      <c r="P27" s="42" t="s">
        <v>5</v>
      </c>
      <c r="Q27" s="42" t="s">
        <v>5</v>
      </c>
      <c r="R27" s="42" t="s">
        <v>40</v>
      </c>
      <c r="S27" s="15" t="s">
        <v>66</v>
      </c>
      <c r="T27" s="15" t="s">
        <v>69</v>
      </c>
      <c r="U27" s="15" t="s">
        <v>66</v>
      </c>
      <c r="V27" s="15" t="s">
        <v>66</v>
      </c>
      <c r="W27" s="15" t="s">
        <v>69</v>
      </c>
      <c r="X27" s="15" t="s">
        <v>69</v>
      </c>
      <c r="Y27" s="15" t="s">
        <v>69</v>
      </c>
      <c r="Z27" s="15" t="s">
        <v>71</v>
      </c>
      <c r="AA27" s="15" t="s">
        <v>69</v>
      </c>
      <c r="AB27" s="15" t="s">
        <v>69</v>
      </c>
      <c r="AC27" s="15" t="s">
        <v>69</v>
      </c>
      <c r="AD27" s="8">
        <f>IF(S27="HIGH",1)</f>
        <v>1</v>
      </c>
      <c r="AE27" s="8" t="b">
        <f t="shared" ref="AE27:AN27" si="12">IF(T27="HIGH",1)</f>
        <v>0</v>
      </c>
      <c r="AF27" s="8">
        <f t="shared" si="12"/>
        <v>1</v>
      </c>
      <c r="AG27" s="8">
        <f t="shared" si="12"/>
        <v>1</v>
      </c>
      <c r="AH27" s="8" t="b">
        <f t="shared" si="12"/>
        <v>0</v>
      </c>
      <c r="AI27" s="8" t="b">
        <f t="shared" si="12"/>
        <v>0</v>
      </c>
      <c r="AJ27" s="8" t="b">
        <f t="shared" si="12"/>
        <v>0</v>
      </c>
      <c r="AK27" s="8" t="b">
        <f t="shared" si="12"/>
        <v>0</v>
      </c>
      <c r="AL27" s="8" t="b">
        <f t="shared" si="12"/>
        <v>0</v>
      </c>
      <c r="AM27" s="8" t="b">
        <f t="shared" si="12"/>
        <v>0</v>
      </c>
      <c r="AN27" s="8" t="b">
        <f t="shared" si="12"/>
        <v>0</v>
      </c>
      <c r="AO27" s="8">
        <f>SUM(AD27:AN27)</f>
        <v>3</v>
      </c>
      <c r="AP27" s="66" t="s">
        <v>84</v>
      </c>
    </row>
    <row r="28" spans="1:282" ht="131.25" x14ac:dyDescent="0.35">
      <c r="A28" s="65"/>
      <c r="B28" s="67"/>
      <c r="C28" s="71"/>
      <c r="D28" s="71"/>
      <c r="E28" s="71"/>
      <c r="F28" s="71"/>
      <c r="G28" s="69"/>
      <c r="H28" s="47"/>
      <c r="I28" s="47"/>
      <c r="J28" s="45"/>
      <c r="K28" s="88"/>
      <c r="L28" s="43"/>
      <c r="M28" s="43"/>
      <c r="N28" s="43"/>
      <c r="O28" s="90"/>
      <c r="P28" s="43"/>
      <c r="Q28" s="43"/>
      <c r="R28" s="43"/>
      <c r="S28" s="5" t="s">
        <v>123</v>
      </c>
      <c r="T28" s="9" t="s">
        <v>198</v>
      </c>
      <c r="U28" s="5" t="s">
        <v>199</v>
      </c>
      <c r="V28" s="5" t="s">
        <v>128</v>
      </c>
      <c r="W28" s="5" t="s">
        <v>127</v>
      </c>
      <c r="X28" s="5" t="s">
        <v>124</v>
      </c>
      <c r="Y28" s="5" t="s">
        <v>129</v>
      </c>
      <c r="Z28" s="5" t="s">
        <v>125</v>
      </c>
      <c r="AA28" s="9" t="s">
        <v>118</v>
      </c>
      <c r="AB28" s="13" t="s">
        <v>126</v>
      </c>
      <c r="AC28" s="35" t="str">
        <f>K27</f>
        <v>None provided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67"/>
    </row>
    <row r="29" spans="1:282" ht="27.95" customHeight="1" x14ac:dyDescent="0.4">
      <c r="A29" s="64">
        <v>14</v>
      </c>
      <c r="B29" s="66" t="s">
        <v>88</v>
      </c>
      <c r="C29" s="70" t="s">
        <v>91</v>
      </c>
      <c r="D29" s="70" t="s">
        <v>89</v>
      </c>
      <c r="E29" s="70" t="s">
        <v>77</v>
      </c>
      <c r="F29" s="70" t="s">
        <v>31</v>
      </c>
      <c r="G29" s="68" t="s">
        <v>86</v>
      </c>
      <c r="H29" s="46">
        <v>102303</v>
      </c>
      <c r="I29" s="46">
        <v>10000</v>
      </c>
      <c r="J29" s="44">
        <v>92303</v>
      </c>
      <c r="K29" s="78" t="s">
        <v>87</v>
      </c>
      <c r="L29" s="42" t="s">
        <v>39</v>
      </c>
      <c r="M29" s="42" t="s">
        <v>130</v>
      </c>
      <c r="N29" s="42" t="s">
        <v>5</v>
      </c>
      <c r="O29" s="42" t="s">
        <v>39</v>
      </c>
      <c r="P29" s="42" t="s">
        <v>5</v>
      </c>
      <c r="Q29" s="42" t="s">
        <v>5</v>
      </c>
      <c r="R29" s="42" t="s">
        <v>40</v>
      </c>
      <c r="S29" s="15" t="s">
        <v>69</v>
      </c>
      <c r="T29" s="15" t="s">
        <v>69</v>
      </c>
      <c r="U29" s="15" t="s">
        <v>71</v>
      </c>
      <c r="V29" s="15" t="s">
        <v>71</v>
      </c>
      <c r="W29" s="15" t="s">
        <v>69</v>
      </c>
      <c r="X29" s="15" t="s">
        <v>71</v>
      </c>
      <c r="Y29" s="15" t="s">
        <v>69</v>
      </c>
      <c r="Z29" s="15" t="s">
        <v>69</v>
      </c>
      <c r="AA29" s="15" t="s">
        <v>69</v>
      </c>
      <c r="AB29" s="15" t="s">
        <v>69</v>
      </c>
      <c r="AC29" s="15" t="s">
        <v>69</v>
      </c>
      <c r="AD29" s="8" t="b">
        <f>IF(S29="HIGH",1)</f>
        <v>0</v>
      </c>
      <c r="AE29" s="8" t="b">
        <f t="shared" ref="AE29:AN29" si="13">IF(T29="HIGH",1)</f>
        <v>0</v>
      </c>
      <c r="AF29" s="8" t="b">
        <f t="shared" si="13"/>
        <v>0</v>
      </c>
      <c r="AG29" s="8" t="b">
        <f t="shared" si="13"/>
        <v>0</v>
      </c>
      <c r="AH29" s="8" t="b">
        <f t="shared" si="13"/>
        <v>0</v>
      </c>
      <c r="AI29" s="8" t="b">
        <f t="shared" si="13"/>
        <v>0</v>
      </c>
      <c r="AJ29" s="8" t="b">
        <f t="shared" si="13"/>
        <v>0</v>
      </c>
      <c r="AK29" s="8" t="b">
        <f t="shared" si="13"/>
        <v>0</v>
      </c>
      <c r="AL29" s="8" t="b">
        <f t="shared" si="13"/>
        <v>0</v>
      </c>
      <c r="AM29" s="8" t="b">
        <f t="shared" si="13"/>
        <v>0</v>
      </c>
      <c r="AN29" s="8" t="b">
        <f t="shared" si="13"/>
        <v>0</v>
      </c>
      <c r="AO29" s="8">
        <f>SUM(AD29:AN29)</f>
        <v>0</v>
      </c>
      <c r="AP29" s="66" t="s">
        <v>88</v>
      </c>
    </row>
    <row r="30" spans="1:282" ht="142.5" x14ac:dyDescent="0.35">
      <c r="A30" s="65"/>
      <c r="B30" s="67"/>
      <c r="C30" s="71"/>
      <c r="D30" s="71"/>
      <c r="E30" s="71"/>
      <c r="F30" s="71"/>
      <c r="G30" s="69"/>
      <c r="H30" s="47"/>
      <c r="I30" s="47"/>
      <c r="J30" s="45"/>
      <c r="K30" s="86"/>
      <c r="L30" s="43"/>
      <c r="M30" s="43"/>
      <c r="N30" s="43"/>
      <c r="O30" s="43"/>
      <c r="P30" s="43"/>
      <c r="Q30" s="43"/>
      <c r="R30" s="43"/>
      <c r="S30" s="9" t="s">
        <v>114</v>
      </c>
      <c r="T30" s="9" t="s">
        <v>198</v>
      </c>
      <c r="U30" s="9" t="s">
        <v>116</v>
      </c>
      <c r="V30" s="9" t="s">
        <v>115</v>
      </c>
      <c r="W30" s="5" t="s">
        <v>120</v>
      </c>
      <c r="X30" s="9" t="s">
        <v>119</v>
      </c>
      <c r="Y30" s="9" t="s">
        <v>122</v>
      </c>
      <c r="Z30" s="9" t="s">
        <v>117</v>
      </c>
      <c r="AA30" s="9" t="s">
        <v>118</v>
      </c>
      <c r="AB30" s="9" t="s">
        <v>121</v>
      </c>
      <c r="AC30" s="31" t="str">
        <f>K29</f>
        <v>None provided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67"/>
    </row>
    <row r="31" spans="1:282" ht="31.5" thickBot="1" x14ac:dyDescent="0.45">
      <c r="A31" s="22"/>
      <c r="B31" s="23"/>
      <c r="C31" s="24"/>
      <c r="D31" s="24"/>
      <c r="E31" s="24"/>
      <c r="F31" s="24"/>
      <c r="G31" s="24"/>
      <c r="H31" s="25">
        <f t="shared" ref="H31:I31" si="14">SUM(H3:H30)</f>
        <v>19637488.539999999</v>
      </c>
      <c r="I31" s="25">
        <f t="shared" si="14"/>
        <v>4651612.5</v>
      </c>
      <c r="J31" s="25">
        <f>SUM(J3:J30)</f>
        <v>14610876.039999999</v>
      </c>
      <c r="K31" s="17"/>
      <c r="L31" s="17"/>
      <c r="M31" s="17"/>
      <c r="N31" s="27"/>
    </row>
  </sheetData>
  <mergeCells count="267">
    <mergeCell ref="O29:O30"/>
    <mergeCell ref="O3:O4"/>
    <mergeCell ref="O5:O6"/>
    <mergeCell ref="O7:O8"/>
    <mergeCell ref="O9:O10"/>
    <mergeCell ref="O11:O12"/>
    <mergeCell ref="O13:O14"/>
    <mergeCell ref="O15:O16"/>
    <mergeCell ref="O17:O18"/>
    <mergeCell ref="R27:R28"/>
    <mergeCell ref="AP27:AP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P29:P30"/>
    <mergeCell ref="R29:R30"/>
    <mergeCell ref="AP29:AP30"/>
    <mergeCell ref="J27:J28"/>
    <mergeCell ref="K27:K28"/>
    <mergeCell ref="L27:L28"/>
    <mergeCell ref="M27:M28"/>
    <mergeCell ref="O27:O28"/>
    <mergeCell ref="N27:N28"/>
    <mergeCell ref="P27:P28"/>
    <mergeCell ref="I19:I20"/>
    <mergeCell ref="I21:I22"/>
    <mergeCell ref="I23:I24"/>
    <mergeCell ref="I25:I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E25:E26"/>
    <mergeCell ref="K19:K20"/>
    <mergeCell ref="K21:K22"/>
    <mergeCell ref="K23:K24"/>
    <mergeCell ref="K25:K26"/>
    <mergeCell ref="J23:J24"/>
    <mergeCell ref="O19:O20"/>
    <mergeCell ref="N23:N24"/>
    <mergeCell ref="P23:P24"/>
    <mergeCell ref="K3:K4"/>
    <mergeCell ref="K5:K6"/>
    <mergeCell ref="K7:K8"/>
    <mergeCell ref="K9:K10"/>
    <mergeCell ref="K11:K12"/>
    <mergeCell ref="K13:K14"/>
    <mergeCell ref="K15:K16"/>
    <mergeCell ref="K17:K18"/>
    <mergeCell ref="I3:I4"/>
    <mergeCell ref="I5:I6"/>
    <mergeCell ref="I7:I8"/>
    <mergeCell ref="I9:I10"/>
    <mergeCell ref="I11:I12"/>
    <mergeCell ref="I13:I14"/>
    <mergeCell ref="I15:I16"/>
    <mergeCell ref="I17:I18"/>
    <mergeCell ref="E11:E12"/>
    <mergeCell ref="E13:E14"/>
    <mergeCell ref="E15:E16"/>
    <mergeCell ref="E17:E18"/>
    <mergeCell ref="E19:E20"/>
    <mergeCell ref="E21:E22"/>
    <mergeCell ref="E23:E24"/>
    <mergeCell ref="AP23:AP24"/>
    <mergeCell ref="A25:A26"/>
    <mergeCell ref="B25:B26"/>
    <mergeCell ref="C25:C26"/>
    <mergeCell ref="D25:D26"/>
    <mergeCell ref="F25:F26"/>
    <mergeCell ref="G25:G26"/>
    <mergeCell ref="N25:N26"/>
    <mergeCell ref="P25:P26"/>
    <mergeCell ref="R25:R26"/>
    <mergeCell ref="AP25:AP26"/>
    <mergeCell ref="A23:A24"/>
    <mergeCell ref="B23:B24"/>
    <mergeCell ref="C23:C24"/>
    <mergeCell ref="D23:D24"/>
    <mergeCell ref="F23:F24"/>
    <mergeCell ref="G23:G24"/>
    <mergeCell ref="R23:R24"/>
    <mergeCell ref="M25:M26"/>
    <mergeCell ref="L23:L24"/>
    <mergeCell ref="O23:O24"/>
    <mergeCell ref="O25:O26"/>
    <mergeCell ref="AP21:AP22"/>
    <mergeCell ref="M21:M22"/>
    <mergeCell ref="L21:L22"/>
    <mergeCell ref="R21:R22"/>
    <mergeCell ref="N21:N22"/>
    <mergeCell ref="P21:P22"/>
    <mergeCell ref="O21:O22"/>
    <mergeCell ref="Q21:Q22"/>
    <mergeCell ref="Q23:Q24"/>
    <mergeCell ref="Q25:Q26"/>
    <mergeCell ref="D19:D20"/>
    <mergeCell ref="A21:A22"/>
    <mergeCell ref="B21:B22"/>
    <mergeCell ref="C21:C22"/>
    <mergeCell ref="D21:D22"/>
    <mergeCell ref="F21:F22"/>
    <mergeCell ref="G21:G22"/>
    <mergeCell ref="C19:C20"/>
    <mergeCell ref="F19:F20"/>
    <mergeCell ref="C11:C12"/>
    <mergeCell ref="F5:F6"/>
    <mergeCell ref="F7:F8"/>
    <mergeCell ref="F9:F10"/>
    <mergeCell ref="N5:N6"/>
    <mergeCell ref="N7:N8"/>
    <mergeCell ref="N9:N10"/>
    <mergeCell ref="N11:N12"/>
    <mergeCell ref="C7:C8"/>
    <mergeCell ref="C9:C10"/>
    <mergeCell ref="F11:F12"/>
    <mergeCell ref="G7:G8"/>
    <mergeCell ref="G9:G10"/>
    <mergeCell ref="G11:G12"/>
    <mergeCell ref="D5:D6"/>
    <mergeCell ref="D7:D8"/>
    <mergeCell ref="D9:D10"/>
    <mergeCell ref="D11:D12"/>
    <mergeCell ref="M5:M6"/>
    <mergeCell ref="M7:M8"/>
    <mergeCell ref="M9:M10"/>
    <mergeCell ref="E5:E6"/>
    <mergeCell ref="E7:E8"/>
    <mergeCell ref="E9:E10"/>
    <mergeCell ref="G17:G18"/>
    <mergeCell ref="D13:D14"/>
    <mergeCell ref="D15:D16"/>
    <mergeCell ref="D17:D18"/>
    <mergeCell ref="C15:C16"/>
    <mergeCell ref="C17:C18"/>
    <mergeCell ref="C13:C14"/>
    <mergeCell ref="F13:F14"/>
    <mergeCell ref="F15:F16"/>
    <mergeCell ref="F17:F18"/>
    <mergeCell ref="A7:A8"/>
    <mergeCell ref="B7:B8"/>
    <mergeCell ref="A9:A10"/>
    <mergeCell ref="B9:B10"/>
    <mergeCell ref="A11:A12"/>
    <mergeCell ref="B11:B12"/>
    <mergeCell ref="A19:A20"/>
    <mergeCell ref="B19:B20"/>
    <mergeCell ref="A13:A14"/>
    <mergeCell ref="B13:B14"/>
    <mergeCell ref="A15:A16"/>
    <mergeCell ref="B15:B16"/>
    <mergeCell ref="A17:A18"/>
    <mergeCell ref="B17:B18"/>
    <mergeCell ref="A3:A4"/>
    <mergeCell ref="A5:A6"/>
    <mergeCell ref="B3:B4"/>
    <mergeCell ref="C3:C4"/>
    <mergeCell ref="C5:C6"/>
    <mergeCell ref="B5:B6"/>
    <mergeCell ref="F3:F4"/>
    <mergeCell ref="G3:G4"/>
    <mergeCell ref="G5:G6"/>
    <mergeCell ref="D3:D4"/>
    <mergeCell ref="E3:E4"/>
    <mergeCell ref="J3:J4"/>
    <mergeCell ref="J5:J6"/>
    <mergeCell ref="M3:M4"/>
    <mergeCell ref="L3:L4"/>
    <mergeCell ref="L5:L6"/>
    <mergeCell ref="AP19:AP20"/>
    <mergeCell ref="J17:J18"/>
    <mergeCell ref="J19:J20"/>
    <mergeCell ref="AP3:AP4"/>
    <mergeCell ref="AP5:AP6"/>
    <mergeCell ref="AP7:AP8"/>
    <mergeCell ref="AP9:AP10"/>
    <mergeCell ref="AP11:AP12"/>
    <mergeCell ref="M11:M12"/>
    <mergeCell ref="M13:M14"/>
    <mergeCell ref="M15:M16"/>
    <mergeCell ref="N17:N18"/>
    <mergeCell ref="R15:R16"/>
    <mergeCell ref="R13:R14"/>
    <mergeCell ref="R11:R12"/>
    <mergeCell ref="R9:R10"/>
    <mergeCell ref="R7:R8"/>
    <mergeCell ref="R3:R4"/>
    <mergeCell ref="R5:R6"/>
    <mergeCell ref="G19:G20"/>
    <mergeCell ref="P11:P12"/>
    <mergeCell ref="P13:P14"/>
    <mergeCell ref="P15:P16"/>
    <mergeCell ref="R19:R20"/>
    <mergeCell ref="P19:P20"/>
    <mergeCell ref="R17:R18"/>
    <mergeCell ref="P7:P8"/>
    <mergeCell ref="P9:P10"/>
    <mergeCell ref="L19:L20"/>
    <mergeCell ref="Q17:Q18"/>
    <mergeCell ref="N19:N20"/>
    <mergeCell ref="M17:M18"/>
    <mergeCell ref="P17:P18"/>
    <mergeCell ref="Q7:Q8"/>
    <mergeCell ref="Q9:Q10"/>
    <mergeCell ref="Q11:Q12"/>
    <mergeCell ref="Q13:Q14"/>
    <mergeCell ref="Q15:Q16"/>
    <mergeCell ref="N13:N14"/>
    <mergeCell ref="N15:N16"/>
    <mergeCell ref="Q19:Q20"/>
    <mergeCell ref="G13:G14"/>
    <mergeCell ref="G15:G16"/>
    <mergeCell ref="L7:L8"/>
    <mergeCell ref="L9:L10"/>
    <mergeCell ref="L11:L12"/>
    <mergeCell ref="L13:L14"/>
    <mergeCell ref="L15:L16"/>
    <mergeCell ref="L17:L18"/>
    <mergeCell ref="AD2:AN2"/>
    <mergeCell ref="AP13:AP14"/>
    <mergeCell ref="AP15:AP16"/>
    <mergeCell ref="AP17:AP18"/>
    <mergeCell ref="Q3:Q4"/>
    <mergeCell ref="Q5:Q6"/>
    <mergeCell ref="N3:N4"/>
    <mergeCell ref="P3:P4"/>
    <mergeCell ref="P5:P6"/>
    <mergeCell ref="Q27:Q28"/>
    <mergeCell ref="Q29:Q30"/>
    <mergeCell ref="J25:J2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J7:J8"/>
    <mergeCell ref="J9:J10"/>
    <mergeCell ref="J11:J12"/>
    <mergeCell ref="J13:J14"/>
    <mergeCell ref="J15:J16"/>
    <mergeCell ref="J21:J22"/>
    <mergeCell ref="L25:L26"/>
    <mergeCell ref="M19:M20"/>
    <mergeCell ref="M23:M24"/>
  </mergeCells>
  <dataValidations count="3">
    <dataValidation allowBlank="1" showInputMessage="1" showErrorMessage="1" sqref="AC20 U6 AB6:AC6 U18 U20 AC18" xr:uid="{8C56A407-9942-4BD6-960A-577B8DFA1BDE}"/>
    <dataValidation type="list" allowBlank="1" showInputMessage="1" showErrorMessage="1" sqref="S31:AC1048576" xr:uid="{3A5E714B-8830-46D2-9541-92EF72DAB2BE}">
      <formula1>#REF!</formula1>
    </dataValidation>
    <dataValidation type="list" allowBlank="1" showInputMessage="1" showErrorMessage="1" sqref="R31:R1048576" xr:uid="{3E5BEEC9-AF43-4A63-AE0A-3D092FB4DA74}">
      <formula1>#REF!</formula1>
    </dataValidation>
  </dataValidations>
  <printOptions horizontalCentered="1" verticalCentered="1"/>
  <pageMargins left="0.1" right="0.1" top="0.1" bottom="0.1" header="0.1" footer="0.1"/>
  <pageSetup paperSize="3" scale="22" fitToHeight="3" orientation="landscape" horizontalDpi="300" verticalDpi="300" r:id="rId1"/>
  <headerFooter>
    <oddFooter>&amp;L&amp;"Calibri Italic,Italic"&amp;K000000Updated for March 28, 2022 Commission meeting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CAC9-CDD7-DA46-B061-FFC2C1160755}">
  <dimension ref="A1:H17"/>
  <sheetViews>
    <sheetView workbookViewId="0">
      <selection activeCell="A22" sqref="A22"/>
    </sheetView>
  </sheetViews>
  <sheetFormatPr defaultColWidth="11" defaultRowHeight="16.5" x14ac:dyDescent="0.3"/>
  <cols>
    <col min="1" max="1" width="86.375" customWidth="1"/>
    <col min="2" max="2" width="55.375" customWidth="1"/>
    <col min="3" max="3" width="15" bestFit="1" customWidth="1"/>
    <col min="4" max="4" width="14" bestFit="1" customWidth="1"/>
    <col min="5" max="5" width="24.125" bestFit="1" customWidth="1"/>
    <col min="6" max="6" width="17.625" bestFit="1" customWidth="1"/>
    <col min="8" max="8" width="35.875" customWidth="1"/>
  </cols>
  <sheetData>
    <row r="1" spans="1:8" ht="44.25" x14ac:dyDescent="0.3">
      <c r="A1" s="41" t="s">
        <v>1</v>
      </c>
      <c r="B1" s="41" t="s">
        <v>90</v>
      </c>
      <c r="C1" s="41" t="s">
        <v>49</v>
      </c>
      <c r="D1" s="41" t="s">
        <v>65</v>
      </c>
      <c r="E1" s="41" t="s">
        <v>50</v>
      </c>
      <c r="F1" s="41" t="s">
        <v>100</v>
      </c>
      <c r="G1" s="41" t="s">
        <v>4</v>
      </c>
      <c r="H1" s="41" t="s">
        <v>80</v>
      </c>
    </row>
    <row r="2" spans="1:8" ht="30" x14ac:dyDescent="0.3">
      <c r="A2" s="41" t="s">
        <v>15</v>
      </c>
      <c r="B2" s="41" t="s">
        <v>27</v>
      </c>
      <c r="C2" s="38">
        <v>787050</v>
      </c>
      <c r="D2" s="38">
        <v>100000</v>
      </c>
      <c r="E2" s="38">
        <v>687050</v>
      </c>
      <c r="F2" s="39" t="s">
        <v>66</v>
      </c>
      <c r="G2" s="39">
        <v>10</v>
      </c>
      <c r="H2" s="39" t="s">
        <v>92</v>
      </c>
    </row>
    <row r="3" spans="1:8" ht="44.25" x14ac:dyDescent="0.3">
      <c r="A3" s="41" t="s">
        <v>20</v>
      </c>
      <c r="B3" s="41" t="s">
        <v>24</v>
      </c>
      <c r="C3" s="38">
        <v>2500000</v>
      </c>
      <c r="D3" s="38">
        <v>0</v>
      </c>
      <c r="E3" s="38">
        <v>2500000</v>
      </c>
      <c r="F3" s="39" t="s">
        <v>66</v>
      </c>
      <c r="G3" s="39">
        <v>9</v>
      </c>
      <c r="H3" s="39" t="s">
        <v>82</v>
      </c>
    </row>
    <row r="4" spans="1:8" ht="72.75" x14ac:dyDescent="0.3">
      <c r="A4" s="41" t="s">
        <v>29</v>
      </c>
      <c r="B4" s="41" t="s">
        <v>28</v>
      </c>
      <c r="C4" s="38">
        <v>2413450</v>
      </c>
      <c r="D4" s="38">
        <v>857500</v>
      </c>
      <c r="E4" s="38">
        <v>1180950</v>
      </c>
      <c r="F4" s="39" t="s">
        <v>66</v>
      </c>
      <c r="G4" s="39">
        <v>7</v>
      </c>
      <c r="H4" s="39" t="s">
        <v>81</v>
      </c>
    </row>
    <row r="5" spans="1:8" ht="30" x14ac:dyDescent="0.3">
      <c r="A5" s="41" t="s">
        <v>36</v>
      </c>
      <c r="B5" s="41" t="s">
        <v>27</v>
      </c>
      <c r="C5" s="38">
        <v>511000</v>
      </c>
      <c r="D5" s="38">
        <v>24000</v>
      </c>
      <c r="E5" s="38">
        <v>487000</v>
      </c>
      <c r="F5" s="39" t="s">
        <v>66</v>
      </c>
      <c r="G5" s="39">
        <v>7</v>
      </c>
      <c r="H5" s="39" t="s">
        <v>83</v>
      </c>
    </row>
    <row r="6" spans="1:8" ht="44.25" x14ac:dyDescent="0.3">
      <c r="A6" s="41" t="s">
        <v>34</v>
      </c>
      <c r="B6" s="41" t="s">
        <v>24</v>
      </c>
      <c r="C6" s="38">
        <v>375000</v>
      </c>
      <c r="D6" s="38">
        <v>0</v>
      </c>
      <c r="E6" s="38">
        <v>375000</v>
      </c>
      <c r="F6" s="39" t="s">
        <v>66</v>
      </c>
      <c r="G6" s="39">
        <v>6</v>
      </c>
      <c r="H6" s="39" t="s">
        <v>96</v>
      </c>
    </row>
    <row r="7" spans="1:8" x14ac:dyDescent="0.3">
      <c r="A7" s="41" t="s">
        <v>35</v>
      </c>
      <c r="B7" s="41" t="s">
        <v>48</v>
      </c>
      <c r="C7" s="38">
        <v>300000</v>
      </c>
      <c r="D7" s="38">
        <v>100000</v>
      </c>
      <c r="E7" s="38">
        <v>200000</v>
      </c>
      <c r="F7" s="39" t="s">
        <v>71</v>
      </c>
      <c r="G7" s="39">
        <v>6</v>
      </c>
      <c r="H7" s="39" t="s">
        <v>158</v>
      </c>
    </row>
    <row r="8" spans="1:8" ht="30" x14ac:dyDescent="0.3">
      <c r="A8" s="41" t="s">
        <v>208</v>
      </c>
      <c r="B8" s="41" t="s">
        <v>33</v>
      </c>
      <c r="C8" s="38">
        <v>675859.04</v>
      </c>
      <c r="D8" s="38">
        <v>0</v>
      </c>
      <c r="E8" s="38">
        <v>675859.04</v>
      </c>
      <c r="F8" s="39" t="s">
        <v>71</v>
      </c>
      <c r="G8" s="39">
        <v>5</v>
      </c>
      <c r="H8" s="39" t="s">
        <v>87</v>
      </c>
    </row>
    <row r="9" spans="1:8" x14ac:dyDescent="0.3">
      <c r="A9" s="41" t="s">
        <v>18</v>
      </c>
      <c r="B9" s="41" t="s">
        <v>43</v>
      </c>
      <c r="C9" s="38">
        <v>6681000</v>
      </c>
      <c r="D9" s="38">
        <v>3340500</v>
      </c>
      <c r="E9" s="38">
        <v>3340500</v>
      </c>
      <c r="F9" s="39" t="s">
        <v>66</v>
      </c>
      <c r="G9" s="39">
        <v>5</v>
      </c>
      <c r="H9" s="39" t="s">
        <v>94</v>
      </c>
    </row>
    <row r="10" spans="1:8" x14ac:dyDescent="0.3">
      <c r="A10" s="41" t="s">
        <v>19</v>
      </c>
      <c r="B10" s="41" t="s">
        <v>43</v>
      </c>
      <c r="C10" s="38">
        <v>1379300</v>
      </c>
      <c r="D10" s="38">
        <v>0</v>
      </c>
      <c r="E10" s="38">
        <v>1379300</v>
      </c>
      <c r="F10" s="39" t="s">
        <v>66</v>
      </c>
      <c r="G10" s="39">
        <v>5</v>
      </c>
      <c r="H10" s="39" t="s">
        <v>93</v>
      </c>
    </row>
    <row r="11" spans="1:8" ht="44.25" x14ac:dyDescent="0.3">
      <c r="A11" s="41" t="s">
        <v>21</v>
      </c>
      <c r="B11" s="41" t="s">
        <v>24</v>
      </c>
      <c r="C11" s="38">
        <v>621862.5</v>
      </c>
      <c r="D11" s="38">
        <v>29612.5</v>
      </c>
      <c r="E11" s="38">
        <v>592250</v>
      </c>
      <c r="F11" s="39" t="s">
        <v>66</v>
      </c>
      <c r="G11" s="39">
        <v>5</v>
      </c>
      <c r="H11" s="39" t="s">
        <v>87</v>
      </c>
    </row>
    <row r="12" spans="1:8" x14ac:dyDescent="0.3">
      <c r="A12" s="41" t="s">
        <v>64</v>
      </c>
      <c r="B12" s="41" t="s">
        <v>48</v>
      </c>
      <c r="C12" s="38">
        <v>570000</v>
      </c>
      <c r="D12" s="38">
        <v>190000</v>
      </c>
      <c r="E12" s="38">
        <v>380000</v>
      </c>
      <c r="F12" s="39" t="s">
        <v>71</v>
      </c>
      <c r="G12" s="39">
        <v>5</v>
      </c>
      <c r="H12" s="39" t="s">
        <v>97</v>
      </c>
    </row>
    <row r="13" spans="1:8" x14ac:dyDescent="0.3">
      <c r="A13" s="40" t="s">
        <v>84</v>
      </c>
      <c r="B13" s="40" t="s">
        <v>85</v>
      </c>
      <c r="C13" s="37">
        <v>1337214</v>
      </c>
      <c r="D13" s="37">
        <v>0</v>
      </c>
      <c r="E13" s="37">
        <v>1337214</v>
      </c>
      <c r="F13" t="s">
        <v>69</v>
      </c>
      <c r="G13">
        <v>3</v>
      </c>
      <c r="H13" t="s">
        <v>87</v>
      </c>
    </row>
    <row r="14" spans="1:8" x14ac:dyDescent="0.3">
      <c r="A14" s="40" t="s">
        <v>88</v>
      </c>
      <c r="B14" s="40" t="s">
        <v>91</v>
      </c>
      <c r="C14" s="37">
        <v>102303</v>
      </c>
      <c r="D14" s="37">
        <v>10000</v>
      </c>
      <c r="E14" s="37">
        <v>92303</v>
      </c>
      <c r="F14" t="s">
        <v>71</v>
      </c>
      <c r="G14">
        <v>0</v>
      </c>
      <c r="H14" t="s">
        <v>87</v>
      </c>
    </row>
    <row r="15" spans="1:8" ht="33" x14ac:dyDescent="0.3">
      <c r="A15" s="40" t="s">
        <v>17</v>
      </c>
      <c r="B15" s="40" t="s">
        <v>41</v>
      </c>
      <c r="C15" s="37">
        <v>1383450</v>
      </c>
      <c r="D15" s="37">
        <v>0</v>
      </c>
      <c r="E15" s="37">
        <v>1383450</v>
      </c>
      <c r="F15" t="s">
        <v>77</v>
      </c>
      <c r="G15" t="s">
        <v>77</v>
      </c>
      <c r="H15" t="s">
        <v>98</v>
      </c>
    </row>
    <row r="16" spans="1:8" x14ac:dyDescent="0.3">
      <c r="C16" s="37"/>
      <c r="D16" s="37"/>
      <c r="E16" s="37"/>
    </row>
    <row r="17" spans="3:5" x14ac:dyDescent="0.3">
      <c r="C17" s="37">
        <f t="shared" ref="C17:D17" si="0">SUM(C2:C12)</f>
        <v>16814521.539999999</v>
      </c>
      <c r="D17" s="37">
        <f t="shared" si="0"/>
        <v>4641612.5</v>
      </c>
      <c r="E17" s="37">
        <f>SUM(E2:E12)</f>
        <v>11797909.039999999</v>
      </c>
    </row>
  </sheetData>
  <autoFilter ref="A1:G17" xr:uid="{9D33CAC9-CDD7-DA46-B061-FFC2C1160755}"/>
  <sortState xmlns:xlrd2="http://schemas.microsoft.com/office/spreadsheetml/2017/richdata2" ref="A2:H34">
    <sortCondition descending="1" ref="G1:G3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4E6621967914FB9C697A84EFD3FE4" ma:contentTypeVersion="2" ma:contentTypeDescription="Create a new document." ma:contentTypeScope="" ma:versionID="7bef8af9436c176dd8bba2ba22cf91bd">
  <xsd:schema xmlns:xsd="http://www.w3.org/2001/XMLSchema" xmlns:xs="http://www.w3.org/2001/XMLSchema" xmlns:p="http://schemas.microsoft.com/office/2006/metadata/properties" xmlns:ns2="93ea1afa-f0d3-425d-ad88-ae7cdb70553b" targetNamespace="http://schemas.microsoft.com/office/2006/metadata/properties" ma:root="true" ma:fieldsID="cea14f2e619c63fd5aa3d4d8dbefb3ac" ns2:_="">
    <xsd:import namespace="93ea1afa-f0d3-425d-ad88-ae7cdb7055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a1afa-f0d3-425d-ad88-ae7cdb705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3B678-2504-4285-85CA-77C7144B00FA}">
  <ds:schemaRefs>
    <ds:schemaRef ds:uri="93ea1afa-f0d3-425d-ad88-ae7cdb70553b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7ADB8D0-2C27-489D-BE7C-A40958389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a1afa-f0d3-425d-ad88-ae7cdb7055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00B3D-C341-477E-8F91-F7B8B60D5B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Prioritization</vt:lpstr>
      <vt:lpstr>Ranking</vt:lpstr>
      <vt:lpstr>Prioritization!Print_Area</vt:lpstr>
      <vt:lpstr>Prioritization!Print_Titles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</dc:creator>
  <cp:keywords/>
  <dc:description/>
  <cp:lastModifiedBy>Kristin Sicke</cp:lastModifiedBy>
  <cp:revision/>
  <dcterms:created xsi:type="dcterms:W3CDTF">2022-02-01T16:36:44Z</dcterms:created>
  <dcterms:modified xsi:type="dcterms:W3CDTF">2022-10-12T00:25:35Z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0x01010011C4E6621967914FB9C697A84EFD3FE4</vt:lpwstr>
  </property>
</Properties>
</file>